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contrabog\Desktop\CAPACITACION GAT BOGOTA\MATRICES FINALES PROTEGIDAS\"/>
    </mc:Choice>
  </mc:AlternateContent>
  <xr:revisionPtr revIDLastSave="0" documentId="8_{1BD0D11E-473A-4670-B34E-B421FD0681DA}" xr6:coauthVersionLast="47" xr6:coauthVersionMax="47" xr10:uidLastSave="{00000000-0000-0000-0000-000000000000}"/>
  <bookViews>
    <workbookView xWindow="-120" yWindow="-120" windowWidth="20730" windowHeight="11040" tabRatio="762" activeTab="3" xr2:uid="{00000000-000D-0000-FFFF-FFFF00000000}"/>
  </bookViews>
  <sheets>
    <sheet name="Criterios" sheetId="22" r:id="rId1"/>
    <sheet name="INSTRUCTIVO" sheetId="31" r:id="rId2"/>
    <sheet name="TALENTO HUMANO" sheetId="26" r:id="rId3"/>
    <sheet name="CALIFICACION DE COMPETENCIAS" sheetId="32" r:id="rId4"/>
    <sheet name="RIESGO DE AUDITORIA" sheetId="33" r:id="rId5"/>
    <sheet name="LISTAS" sheetId="28" state="hidden" r:id="rId6"/>
    <sheet name="ENTIDADES" sheetId="27" state="hidden" r:id="rId7"/>
  </sheets>
  <externalReferences>
    <externalReference r:id="rId8"/>
    <externalReference r:id="rId9"/>
    <externalReference r:id="rId10"/>
    <externalReference r:id="rId11"/>
  </externalReferences>
  <definedNames>
    <definedName name="_ECONOMIA_CONTRATACION">'[1]GESTIÓN CONTRACTUAL'!$DB$60</definedName>
    <definedName name="_EFICACIA_CONTRATACION">'[1]GESTIÓN CONTRACTUAL'!$DB$59</definedName>
    <definedName name="_xlnm._FilterDatabase" localSheetId="6" hidden="1">ENTIDADES!$A$1:$D$69</definedName>
    <definedName name="_xlnm._FilterDatabase" localSheetId="1" hidden="1">INSTRUCTIVO!#REF!</definedName>
    <definedName name="_xlnm.Print_Area" localSheetId="0">Criterios!$A$7:$D$17</definedName>
    <definedName name="_xlnm.Print_Area" localSheetId="1">INSTRUCTIVO!$A$1:$AE$226</definedName>
    <definedName name="_xlnm.Print_Area" localSheetId="2">'TALENTO HUMANO'!$A$1:$I$55</definedName>
    <definedName name="AUDITORES">#REF!</definedName>
    <definedName name="CodigoAud">#REF!</definedName>
    <definedName name="Componentes" localSheetId="1">#REF!</definedName>
    <definedName name="Componentes">#REF!</definedName>
    <definedName name="DIRECCIONES">LISTAS!$AB$3:$AB$16</definedName>
    <definedName name="EFICACIA_CONTRATACION">#REF!</definedName>
    <definedName name="entidades">[2]CONTRATACION!$A$65335:$A$65470</definedName>
    <definedName name="ETAP">[2]CONTRATACION!$A$65475:$A$65481</definedName>
    <definedName name="MACROPROCESO_GESTIÓN_DE_INVERSION_Y_GASTO">LISTAS!$AA$4:$AA$5</definedName>
    <definedName name="MACROPROCESO_GESTIÓN_FINANCIERA">LISTAS!$AA$10:$AA$11</definedName>
    <definedName name="MACROPROCESO_GESTIÓN_PRESUPUESTAL">LISTAS!$AA$7:$AA$8</definedName>
    <definedName name="Macroprocesos" localSheetId="1">[3]LISTAS!$AG$3:$AG$5</definedName>
    <definedName name="Macroprocesos">LISTAS!$Z$3:$Z$5</definedName>
    <definedName name="RESPUESTA">[4]LISTA!$C$3:$C$5</definedName>
    <definedName name="RESULTADO_DEL_EJERCICIO_AUDITOR">#REF!</definedName>
    <definedName name="RIESGO">[4]LISTA!$B$3:$B$6</definedName>
    <definedName name="SUBDIRECCIONES">LISTAS!$AC$3:$AC$34</definedName>
    <definedName name="TIPO_AUDITORIA">LISTAS!#REF!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 i="32" l="1"/>
  <c r="S6" i="32"/>
  <c r="R6" i="32"/>
  <c r="Q6" i="32"/>
  <c r="P6" i="32"/>
  <c r="O6" i="32"/>
  <c r="N6" i="32"/>
  <c r="M6" i="32"/>
  <c r="L6" i="32"/>
  <c r="K6" i="32"/>
  <c r="J6" i="32"/>
  <c r="I6" i="32"/>
  <c r="H6" i="32"/>
  <c r="G6" i="32"/>
  <c r="C15" i="33"/>
  <c r="B17" i="33" s="1"/>
  <c r="E12" i="33" l="1"/>
  <c r="D12" i="33"/>
  <c r="D11" i="33"/>
  <c r="E11" i="33"/>
  <c r="D10" i="33"/>
  <c r="D9" i="33"/>
  <c r="E10" i="33"/>
  <c r="E9" i="33"/>
  <c r="D20" i="32"/>
  <c r="E20" i="32"/>
  <c r="F20" i="32"/>
  <c r="G20" i="32"/>
  <c r="H20" i="32"/>
  <c r="I20" i="32"/>
  <c r="J20" i="32"/>
  <c r="K20" i="32"/>
  <c r="L20" i="32"/>
  <c r="M20" i="32"/>
  <c r="N20" i="32"/>
  <c r="O20" i="32"/>
  <c r="P20" i="32"/>
  <c r="Q20" i="32"/>
  <c r="R20" i="32"/>
  <c r="S20" i="32"/>
  <c r="T20" i="32"/>
  <c r="C20" i="32"/>
  <c r="D15" i="32"/>
  <c r="E15" i="32"/>
  <c r="F15" i="32"/>
  <c r="G15" i="32"/>
  <c r="H15" i="32"/>
  <c r="I15" i="32"/>
  <c r="J15" i="32"/>
  <c r="K15" i="32"/>
  <c r="L15" i="32"/>
  <c r="M15" i="32"/>
  <c r="N15" i="32"/>
  <c r="O15" i="32"/>
  <c r="P15" i="32"/>
  <c r="Q15" i="32"/>
  <c r="R15" i="32"/>
  <c r="S15" i="32"/>
  <c r="T15" i="32"/>
  <c r="C15" i="32"/>
  <c r="F6" i="32" l="1"/>
  <c r="E6" i="32"/>
  <c r="D6" i="32"/>
  <c r="C6" i="32"/>
  <c r="G12" i="33"/>
  <c r="G11" i="33"/>
  <c r="G10" i="33"/>
  <c r="G9" i="33"/>
  <c r="E8" i="33"/>
  <c r="G8" i="33" s="1"/>
  <c r="D8" i="33"/>
  <c r="E7" i="33"/>
  <c r="G7" i="33" s="1"/>
  <c r="D7" i="33"/>
  <c r="T29" i="32"/>
  <c r="S29" i="32"/>
  <c r="R29" i="32"/>
  <c r="Q29" i="32"/>
  <c r="P29" i="32"/>
  <c r="O29" i="32"/>
  <c r="N29" i="32"/>
  <c r="M29" i="32"/>
  <c r="L29" i="32"/>
  <c r="K29" i="32"/>
  <c r="J29" i="32"/>
  <c r="I29" i="32"/>
  <c r="H29" i="32"/>
  <c r="G29" i="32"/>
  <c r="F29" i="32"/>
  <c r="E29" i="32"/>
  <c r="D29" i="32"/>
  <c r="C29" i="32"/>
  <c r="T11" i="32"/>
  <c r="S11" i="32"/>
  <c r="R11" i="32"/>
  <c r="R31" i="32" s="1"/>
  <c r="Q11" i="32"/>
  <c r="Q31" i="32" s="1"/>
  <c r="P11" i="32"/>
  <c r="O11" i="32"/>
  <c r="N11" i="32"/>
  <c r="M11" i="32"/>
  <c r="L11" i="32"/>
  <c r="K11" i="32"/>
  <c r="J11" i="32"/>
  <c r="J31" i="32" s="1"/>
  <c r="I11" i="32"/>
  <c r="I31" i="32" s="1"/>
  <c r="H11" i="32"/>
  <c r="G11" i="32"/>
  <c r="F11" i="32"/>
  <c r="F31" i="32" s="1"/>
  <c r="E11" i="32"/>
  <c r="E31" i="32" s="1"/>
  <c r="D11" i="32"/>
  <c r="C11" i="32"/>
  <c r="B29" i="32"/>
  <c r="B20" i="32"/>
  <c r="B15" i="32"/>
  <c r="B11" i="32"/>
  <c r="G31" i="32" l="1"/>
  <c r="G32" i="32" s="1"/>
  <c r="S31" i="32"/>
  <c r="K31" i="32"/>
  <c r="D31" i="32"/>
  <c r="D32" i="32" s="1"/>
  <c r="H31" i="32"/>
  <c r="H32" i="32" s="1"/>
  <c r="P31" i="32"/>
  <c r="P32" i="32" s="1"/>
  <c r="T31" i="32"/>
  <c r="T32" i="32" s="1"/>
  <c r="L31" i="32"/>
  <c r="L32" i="32" s="1"/>
  <c r="M31" i="32"/>
  <c r="M32" i="32" s="1"/>
  <c r="N31" i="32"/>
  <c r="N32" i="32" s="1"/>
  <c r="O31" i="32"/>
  <c r="O32" i="32" s="1"/>
  <c r="I32" i="32"/>
  <c r="Q32" i="32"/>
  <c r="C31" i="32"/>
  <c r="C32" i="32" s="1"/>
  <c r="F32" i="32"/>
  <c r="J32" i="32"/>
  <c r="R32" i="32"/>
  <c r="K32" i="32"/>
  <c r="S32" i="32"/>
  <c r="E32" i="32"/>
  <c r="E15" i="33"/>
  <c r="B36" i="32" l="1"/>
  <c r="C36" i="32" l="1"/>
  <c r="D6" i="33"/>
  <c r="C14" i="33" s="1"/>
  <c r="E14" i="33" s="1"/>
  <c r="E6" i="33" l="1"/>
  <c r="G6" i="33" s="1"/>
  <c r="C6" i="33"/>
  <c r="D1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contrabog</author>
  </authors>
  <commentList>
    <comment ref="B8" authorId="0" shapeId="0" xr:uid="{00000000-0006-0000-0200-000001000000}">
      <text>
        <r>
          <rPr>
            <sz val="9"/>
            <color indexed="81"/>
            <rFont val="Tahoma"/>
            <family val="2"/>
          </rPr>
          <t>Diligencie solo para Auditoría de Cumplimiento o Desempeño</t>
        </r>
      </text>
    </comment>
    <comment ref="G12" authorId="0" shapeId="0" xr:uid="{00000000-0006-0000-0200-000002000000}">
      <text>
        <r>
          <rPr>
            <sz val="9"/>
            <color indexed="81"/>
            <rFont val="Arial"/>
            <family val="2"/>
          </rPr>
          <t>Breve y relacionada con las funciones a cumplir</t>
        </r>
      </text>
    </comment>
  </commentList>
</comments>
</file>

<file path=xl/sharedStrings.xml><?xml version="1.0" encoding="utf-8"?>
<sst xmlns="http://schemas.openxmlformats.org/spreadsheetml/2006/main" count="749" uniqueCount="531">
  <si>
    <t>Unidad ejecutora</t>
  </si>
  <si>
    <t>Gerencia Departamental Colegiada Bolívar</t>
  </si>
  <si>
    <t>Gerencia Departamental Colegiada Boyacá</t>
  </si>
  <si>
    <t>Gerencia Departamental Colegiada Caldas</t>
  </si>
  <si>
    <t>Gerencia Departamental Colegiada Caquetá</t>
  </si>
  <si>
    <t>Gerencia Departamental Colegiada Casanare</t>
  </si>
  <si>
    <t>Gerencia Departamental Colegiada Cauca</t>
  </si>
  <si>
    <t>Gerencia Departamental Colegiada Cesar</t>
  </si>
  <si>
    <t>Gerencia Departamental Colegiada Chocó</t>
  </si>
  <si>
    <t>Gerencia Departamental Colegiada Córdoba</t>
  </si>
  <si>
    <t>Gerencia Departamental Colegiada Cundinamarca</t>
  </si>
  <si>
    <t>Gerencia Departamental Colegiada La Guajira</t>
  </si>
  <si>
    <t>Gerencia Departamental Colegiada Guainia</t>
  </si>
  <si>
    <t>Gerencia Departamental Colegiada Guaviare</t>
  </si>
  <si>
    <t>Gerencia Departamental Colegiada Huila</t>
  </si>
  <si>
    <t>Gerencia Departamental Colegiada Magdalena</t>
  </si>
  <si>
    <t>Gerencia Departamental Colegiada Meta</t>
  </si>
  <si>
    <t>Gerencia Departamental Colegiada Nariño</t>
  </si>
  <si>
    <t>Gerencia Departamental Colegiada Norte De Santander</t>
  </si>
  <si>
    <t>Gerencia Departamental Colegiada Putumayo</t>
  </si>
  <si>
    <t>Gerencia Departamental Colegiada Quindío</t>
  </si>
  <si>
    <t>Gerencia Departamental Colegiada Risaralda</t>
  </si>
  <si>
    <t>Gerencia Departamental Colegiada San Andrés</t>
  </si>
  <si>
    <t>Gerencia Departamental Colegiada Santander</t>
  </si>
  <si>
    <t>Gerencia Departamental Colegiada Sucre</t>
  </si>
  <si>
    <t>Gerencia Departamental Colegiada Tolima</t>
  </si>
  <si>
    <t>Gerencia Departamental Colegiada Valle</t>
  </si>
  <si>
    <t>Gerencia Departamental Colegiada Vaupés</t>
  </si>
  <si>
    <t>Gerencia Departamental Colegiada Vichada</t>
  </si>
  <si>
    <t>Contraloría Delegada Sector Agropecuario</t>
  </si>
  <si>
    <t>Contraloría Delegada Sector Defensa, Justicia y Seguridad</t>
  </si>
  <si>
    <t>Contraloría Delegada Sector Gestión Pública e Instituciones Financieras</t>
  </si>
  <si>
    <t>Unidad de Investigaciones Especiales Contra la Corrupción</t>
  </si>
  <si>
    <t>Gerencia Distrital Colegiada Bogotá</t>
  </si>
  <si>
    <t>Unidad Contraloría Auxiliar para Regalías</t>
  </si>
  <si>
    <t>Periodo auditado:</t>
  </si>
  <si>
    <t>Fecha elaboración:</t>
  </si>
  <si>
    <t>Fecha revisión:</t>
  </si>
  <si>
    <t>No.</t>
  </si>
  <si>
    <t>Definición</t>
  </si>
  <si>
    <t>Planta Temporal para la vigilancia del Sistema General de Regalías</t>
  </si>
  <si>
    <t>Experticia</t>
  </si>
  <si>
    <t>Criterio</t>
  </si>
  <si>
    <t>Conocimiento y formación</t>
  </si>
  <si>
    <t>Planificación y asignación de recursos</t>
  </si>
  <si>
    <t>Comprensión de la auditoría</t>
  </si>
  <si>
    <t>Momento:</t>
  </si>
  <si>
    <t>ISSAI 100 numeral 40:</t>
  </si>
  <si>
    <t>Riesgo de auditoría:</t>
  </si>
  <si>
    <t>Riesgo de no detección:</t>
  </si>
  <si>
    <t>Propósito:</t>
  </si>
  <si>
    <t>Responsables:</t>
  </si>
  <si>
    <t>El riesgo de auditoría se refiere al:</t>
  </si>
  <si>
    <t>“riesgo de que el informe de auditoría pueda resultar inapropiado. El auditor lleva a cabo los procedimientos para reducir o administrar el riesgo de llegar a conclusiones inadecuadas, reconociendo que las limitaciones inherentes a todas las auditorías implican que una auditoría nunca podrá proporcionar una certeza absoluta sobre la condición de la materia o asunto en cuestión”.</t>
  </si>
  <si>
    <t>Es el riesgo de no detectar una incorrección material al realizar los procedimientos que se tienen planeados.</t>
  </si>
  <si>
    <t>El riesgo de auditoría es una variable inmersa en la auditoría, es el riesgo de que el concepto o conclusiones emitidas no correspondan a la realidad.</t>
  </si>
  <si>
    <t>Comunicación/Información</t>
  </si>
  <si>
    <t>Capacidad para entender, discernir, interpretar, comprender, examinar, estudiar, observar, indagar, comparar, descomponer y detallar todo lo concerniente con al sujeto de control o la materia o asunto a auditar y los objetivos de la auditoría</t>
  </si>
  <si>
    <t>Criterios a evaluar - Gestión del riesgo de auditoría</t>
  </si>
  <si>
    <t>Dirección Técnica Sectorial:</t>
  </si>
  <si>
    <t>1 - 3 Años</t>
  </si>
  <si>
    <t>EXPERIENCIA EN EL SECTOR PUBLICO</t>
  </si>
  <si>
    <t>Programar y asignar el talento humano, los recursos tecnológicos, físicos y de información necesarios, para ejecutar la auditoría y cumplir  con los objetivos.</t>
  </si>
  <si>
    <t>Lo maneja</t>
  </si>
  <si>
    <t>x</t>
  </si>
  <si>
    <t>PROFESIÓN</t>
  </si>
  <si>
    <t>FORMACIÓN ADICIONAL</t>
  </si>
  <si>
    <t>CONOCIMIENTO Y COMPRENSIÓN DE LA NORMATIVIDAD APLICABLE AL SECTOR Y LA ENTIDAD A AUDITAR</t>
  </si>
  <si>
    <t>Instituto para la Economía Social - IPES</t>
  </si>
  <si>
    <t>Sujeto de Control</t>
  </si>
  <si>
    <t>TIPO DE MATRIZ
(Identificación de la matriz a aplicar)</t>
  </si>
  <si>
    <t>Fecha Inicio</t>
  </si>
  <si>
    <t>Fecha Terminación</t>
  </si>
  <si>
    <t>Caja de Vivienda Popular</t>
  </si>
  <si>
    <t>PUBLICA SIN GESTIÓN FINANCIERA</t>
  </si>
  <si>
    <t>Canal Capital</t>
  </si>
  <si>
    <t>PUBLICA CON GESTIÓN FINANCIERA</t>
  </si>
  <si>
    <t>Departamento Administrativo de la Defensoría del Espacio Público – DADEP</t>
  </si>
  <si>
    <t>Departamento Administrativo del Servicio Civil Distrital - DASCD</t>
  </si>
  <si>
    <t>Empresa de Renovación y Desarrollo Urbano de Bogotá</t>
  </si>
  <si>
    <t>Empresa de Transporte del Tercer Milenio - Transmilenio S.A.</t>
  </si>
  <si>
    <t>Empresa Metro de Bogotá S.A.</t>
  </si>
  <si>
    <t>Fondo de Desarrollo Local Antonio Nariño</t>
  </si>
  <si>
    <t>Fondo de Desarrollo Local de Barrios Unidos</t>
  </si>
  <si>
    <t>Fondo de Desarrollo Local de Bosa</t>
  </si>
  <si>
    <t>Fondo de Desarrollo Local de Chapinero</t>
  </si>
  <si>
    <t>Fondo de Desarrollo Local de Ciudad Bolivar</t>
  </si>
  <si>
    <t>Fondo de Desarrollo Local de Engativá</t>
  </si>
  <si>
    <t>Fondo de Desarrollo Local de Fontibón</t>
  </si>
  <si>
    <t>Fondo de Desarrollo Local de Kennedy</t>
  </si>
  <si>
    <t>Fondo de Desarrollo Local de San Cristobal</t>
  </si>
  <si>
    <t>Fondo de Desarrollo Local de Santafe</t>
  </si>
  <si>
    <t>Fondo de Desarrollo Local de Suba</t>
  </si>
  <si>
    <t>Fondo de Desarrollo Local de Sumapaz</t>
  </si>
  <si>
    <t>Fondo de Desarrollo Local de Teusaquillo</t>
  </si>
  <si>
    <t>Fondo de Desarrollo Local de Tunjuelito</t>
  </si>
  <si>
    <t>Fondo de Desarrollo Local de Usaquén</t>
  </si>
  <si>
    <t>Fondo de Desarrollo Local de Usme</t>
  </si>
  <si>
    <t>Fondo de Desarrollo Local la Candelaria</t>
  </si>
  <si>
    <t>Fondo de Desarrollo Local los Mártires</t>
  </si>
  <si>
    <t>Fondo de Desarrollo Local Puente Aranda</t>
  </si>
  <si>
    <t>Fondo de Desarrollo Local Rafael Uribe</t>
  </si>
  <si>
    <t>Fondo de Prestaciones Económicas, Cesantías y Pensiones - FONCEP</t>
  </si>
  <si>
    <t>Fondo Financiero Distrital de Salud - FFDS</t>
  </si>
  <si>
    <t>Fundación Gilberto Alzate Avendaño - FUGA</t>
  </si>
  <si>
    <t>Instituto de Desarrollo Urbano - IDU</t>
  </si>
  <si>
    <t>Instituto Distrital de Gestión del Riesgo y Cambio Climático - IDIGER - Fondo Disitrital para la Gestión de Riesgos y Cambio Climático de Bogotá D.C. - FONDIGER</t>
  </si>
  <si>
    <t>Instituto Distrital de las Artes - IDARTES</t>
  </si>
  <si>
    <t>Instituto Distrital de Participación y Acción Comunal - IDPAC</t>
  </si>
  <si>
    <t>Instituto Distrital de Patrimonio Cultural - IDPC</t>
  </si>
  <si>
    <t>Instituto Distrital de Protección y Bienestar Animal - IDPYBA</t>
  </si>
  <si>
    <t>Instituto Distrital de Recreación y Deporte - IDRD</t>
  </si>
  <si>
    <t>Instituto Distrital de Turismo-IDT</t>
  </si>
  <si>
    <t>Instituto para la Investigación Educativa y el Desarrollo Pedagógico - IDEP</t>
  </si>
  <si>
    <t>Instituto para la Protección de la Niñez y la Juventud - IDIPRON</t>
  </si>
  <si>
    <t>Jardín Botánico José Celestino Mutis - JBB</t>
  </si>
  <si>
    <t>Orquesta Filarmónica de Bogotá - OFB</t>
  </si>
  <si>
    <t>Personería de Bogotá</t>
  </si>
  <si>
    <t>Secretaria de Educación Distrital - SED</t>
  </si>
  <si>
    <t>Secretaría Distrital de Ambiente – SDA</t>
  </si>
  <si>
    <t>Secretaría Distrital de Cultura, Recreación y Deporte - SDCRD</t>
  </si>
  <si>
    <t>Secretaría Distrital de Desarrollo Económico-SDDE</t>
  </si>
  <si>
    <t>Secretaría Distrital de Gobierno</t>
  </si>
  <si>
    <t>Secretaría Distrital de Hacienda</t>
  </si>
  <si>
    <t>Secretaría Distrital de Integración Social</t>
  </si>
  <si>
    <t>Secretaría Distrital de la Mujer</t>
  </si>
  <si>
    <t>Secretaría Distrital de Movilidad</t>
  </si>
  <si>
    <t>Secretaría Distrital de Planeación - SDP</t>
  </si>
  <si>
    <t>Secretaría Distrital de Salud - SDS</t>
  </si>
  <si>
    <t>Secretaria Distrital de Seguridad, Convivencia y Justicia</t>
  </si>
  <si>
    <t>Secretaría Distrital del Hábitat</t>
  </si>
  <si>
    <t>Secretaría General de la Alcaldía Mayor de Bogotá, D.C.</t>
  </si>
  <si>
    <t>Secretaría Jurídica Distrtial</t>
  </si>
  <si>
    <t>Subred Integrada de Servicios de Salud Sur Occidente E.S.E.</t>
  </si>
  <si>
    <t>PUBLICA CON PLAN ESTRATEGICO Y CONTRATACIÓN MIXTA</t>
  </si>
  <si>
    <t>Subred Integrada de Servicios de Salud Sur E.S.E.</t>
  </si>
  <si>
    <t>Unidad Administrativa Especial Cuerpo Oficial de Bomberos - UAECOB</t>
  </si>
  <si>
    <t>Unidad Administrativa Especial de Catastro Distrital - UAECD</t>
  </si>
  <si>
    <t>Unidad Administrativa Especial de Rehabilitación y Mantenimiento Vial - UAERMV</t>
  </si>
  <si>
    <t>Unidad Administrativa Especial de Servicios Públicos - UAESP</t>
  </si>
  <si>
    <t>Universidad Distrital Francisco José de Caldas - UDFJC</t>
  </si>
  <si>
    <t>Veeduría Distrital</t>
  </si>
  <si>
    <t>SIVICOF</t>
  </si>
  <si>
    <t>SIGESPRO</t>
  </si>
  <si>
    <t>STORM USER - SIVICOF (Rendición de Cuentas y Reporte Evaluación Hallazgos y Seguimiento PM)</t>
  </si>
  <si>
    <t>SEGPLAN</t>
  </si>
  <si>
    <t>SECOP</t>
  </si>
  <si>
    <t xml:space="preserve"> </t>
  </si>
  <si>
    <t>CALIFICACIÓN</t>
  </si>
  <si>
    <t>Más de 3 años</t>
  </si>
  <si>
    <t>DIRECTOR TECNICO 009 04</t>
  </si>
  <si>
    <t>SUBDIRECTOR TECNICO 068 03</t>
  </si>
  <si>
    <t xml:space="preserve">GERENTE 039 02 </t>
  </si>
  <si>
    <t xml:space="preserve">GERENTE 039 01 </t>
  </si>
  <si>
    <t xml:space="preserve">ASESOR 105 02 </t>
  </si>
  <si>
    <t>ASESOR 105 01</t>
  </si>
  <si>
    <t>PROFESIONAL ESPECIALIZADO 222 09</t>
  </si>
  <si>
    <t xml:space="preserve">PROFESIONAL ESPECIALIZADO 222 07 </t>
  </si>
  <si>
    <t xml:space="preserve">PROFESIONAL ESPECIALIZADO 222 08 </t>
  </si>
  <si>
    <t xml:space="preserve">PROFESIONAL ESPECIALIZADO 222 05 </t>
  </si>
  <si>
    <t xml:space="preserve">PROFESIONAL UNIVERSITARIO 219 03 </t>
  </si>
  <si>
    <t xml:space="preserve">PROFESIONAL UNIVERSITARIO 219 01 </t>
  </si>
  <si>
    <t xml:space="preserve">TECNICO OPERATIVO 314 05 </t>
  </si>
  <si>
    <t>CARGO</t>
  </si>
  <si>
    <t>CONTRATISTA</t>
  </si>
  <si>
    <t>NO</t>
  </si>
  <si>
    <t>PARCIALMENTE</t>
  </si>
  <si>
    <t>SI</t>
  </si>
  <si>
    <t>EXPERTICIA TÉCNICA EN HERRAMIENTAS Y/O SISTEMAS DE TICs EN PRODUCCIÓN
(Práctica)</t>
  </si>
  <si>
    <t>No lo ha puesto en práctica</t>
  </si>
  <si>
    <t>Lo ha prácticado parcialmente</t>
  </si>
  <si>
    <t>OFIMÁTICA (Word/Excel/Office 365)</t>
  </si>
  <si>
    <t>No Aplica</t>
  </si>
  <si>
    <t>MACROPROCESOS DE CONTROL A EVALUAR</t>
  </si>
  <si>
    <t>PROCESO A EVALUAR</t>
  </si>
  <si>
    <t>Tipo de Auditoría:</t>
  </si>
  <si>
    <t>Macroprocesos</t>
  </si>
  <si>
    <t>PROCESOS</t>
  </si>
  <si>
    <t>Macroproceso_Gestión_de_Inversion_y_Gasto</t>
  </si>
  <si>
    <t>Macroproceso_Gestión_Financiera</t>
  </si>
  <si>
    <t>Macroproceso_Gestión_Presupuestal</t>
  </si>
  <si>
    <t xml:space="preserve">DIRECCIÓN DE PARTICIPACIÓN CIUDADANA Y DESARROLLO LOCAL </t>
  </si>
  <si>
    <t xml:space="preserve">DIRECCIÓN SECTOR MOVILIDAD </t>
  </si>
  <si>
    <t xml:space="preserve">DIRECCIÓN SECTOR GESTIÓN JURIDICA </t>
  </si>
  <si>
    <t xml:space="preserve">DIRECCIÓN SECTOR SALUD </t>
  </si>
  <si>
    <t xml:space="preserve">DIRECCIÓN SECTOR GOBIERNO </t>
  </si>
  <si>
    <t xml:space="preserve">DIRECCIÓN SECTOR EQUIDAD Y GÉNERO </t>
  </si>
  <si>
    <t xml:space="preserve">DIRECCIÓN SECTOR HÁBITAT Y AMBIENTE </t>
  </si>
  <si>
    <t xml:space="preserve">DIRECCIÓN SECTOR EDUCACIÓN </t>
  </si>
  <si>
    <t xml:space="preserve">DIRECCIÓN SECTOR HACIENDA </t>
  </si>
  <si>
    <t xml:space="preserve">DIRECCIÓN SECTOR DESARROLLO ECONÓMICO, INDUSTRIA Y TURISMO </t>
  </si>
  <si>
    <t xml:space="preserve">DIRECCIÓN SECTOR INTEGRACIÓN SOCIAL </t>
  </si>
  <si>
    <t xml:space="preserve">DIRECCIÓN SECTOR SERVICIOS PÚBLICOS </t>
  </si>
  <si>
    <t xml:space="preserve">DIRECCIÓN SECTOR CULTURA, RECREACIÓN Y DEPORTE </t>
  </si>
  <si>
    <t>DIRECCIÓN SECTOR SEGURIDAD, CONVIVENCIA Y JUSTICIA</t>
  </si>
  <si>
    <t>DIRECCIONES</t>
  </si>
  <si>
    <t>SUBDIRECCIONES</t>
  </si>
  <si>
    <t>GERENCIA LOCAL USAQUÉN</t>
  </si>
  <si>
    <t xml:space="preserve">GERENCIA LOCAL CHAPINERO </t>
  </si>
  <si>
    <t>GERENCIA LOCAL SANTAFÉ</t>
  </si>
  <si>
    <t xml:space="preserve">GERENCIA LOCAL SAN CRISTÓBAL </t>
  </si>
  <si>
    <t xml:space="preserve">GERENCIA LOCAL USME </t>
  </si>
  <si>
    <t xml:space="preserve">GERENCIA LOCAL TUNJUELLTO </t>
  </si>
  <si>
    <t xml:space="preserve">GERENCIA LOCAL BOSA </t>
  </si>
  <si>
    <t xml:space="preserve">GERENCIA LOCAL KENNEDY </t>
  </si>
  <si>
    <t xml:space="preserve">GERENCIA LOCAL FONTIBÓN </t>
  </si>
  <si>
    <t xml:space="preserve">GERENCIA LOCAL ENGATIVÁ </t>
  </si>
  <si>
    <t xml:space="preserve">GERENCIA LOCAL SUBA </t>
  </si>
  <si>
    <t xml:space="preserve">GERENCIA LOCAL BARRIOS UNIDOS </t>
  </si>
  <si>
    <t xml:space="preserve">GERENCIA LOCAL TEUSAQUILLO </t>
  </si>
  <si>
    <t xml:space="preserve">GERENCIA LOCAL MÁRTIRES </t>
  </si>
  <si>
    <t>GERENCIA LOCAL ANTONIO NARIÑO</t>
  </si>
  <si>
    <t xml:space="preserve">GERENCIA LOCAL PUENTE ARANDA </t>
  </si>
  <si>
    <t xml:space="preserve">GERENCIA LOCAL LA CANDELARIA </t>
  </si>
  <si>
    <t>GERENCIA LOCAL RAFAEL URIBE URIBE</t>
  </si>
  <si>
    <t xml:space="preserve">GERENCIA LOCAL CIUDAD BOLIVAR </t>
  </si>
  <si>
    <t xml:space="preserve">GERENCIA LOCAL SUMAPAZ </t>
  </si>
  <si>
    <t xml:space="preserve">SUBDIRECCIÓN DE FISCALIZACIÓN MOVILIDAD </t>
  </si>
  <si>
    <t xml:space="preserve">SUBDIRECCIÓN DE FISCALIZACIÓN INFRAESTRUCTURA </t>
  </si>
  <si>
    <t xml:space="preserve">SUBDIRECCIÓN DE FISCALIZACIÓN SALUD </t>
  </si>
  <si>
    <t xml:space="preserve">SUBDIRECCIÓN DE FISCALIZACIÓN GESTIÓN PÚBLICA Y GOBIERNO </t>
  </si>
  <si>
    <t xml:space="preserve">SUBDIRECCIÓN DE FISCALIZACIÓN CONTROL URBANO </t>
  </si>
  <si>
    <t xml:space="preserve">SUBDIRECCIÓN DE FISCALIZACIÓN HÁBITAT </t>
  </si>
  <si>
    <t xml:space="preserve">SUBDIRECCIÓN DE FISCALIZACIÓN AMBIENTE </t>
  </si>
  <si>
    <t xml:space="preserve">SUBDIRECCIÓN DE FISCALIZACIÓN EDUCACIÓN </t>
  </si>
  <si>
    <t xml:space="preserve">SUBDIRECCIÓN DE FISCALIZACIÓN DE ACUEDUCTO Y SANEAMIENTO BÁSICO </t>
  </si>
  <si>
    <t xml:space="preserve">SUBDIRECCIÓN DE FISCALIZACIÓN DE ENERGÍA </t>
  </si>
  <si>
    <t xml:space="preserve">SUBDIRECCIÓN DE FISCALIZACIÓN DE COMUNICACIONES </t>
  </si>
  <si>
    <t xml:space="preserve">SUBDIRECCIÓN DE FISCALIZACIÓN CULTURA, RECREACIÓN Y DEPORTE </t>
  </si>
  <si>
    <t>CUMPLE_PERFIL</t>
  </si>
  <si>
    <t>APLICATIVOS</t>
  </si>
  <si>
    <t>NORMATIVIDAD APLICABLE</t>
  </si>
  <si>
    <t>EXPERTICIA TÉCNICA</t>
  </si>
  <si>
    <t>DIRECTOR TECNICO 009 4</t>
  </si>
  <si>
    <t>PABLO ARCE</t>
  </si>
  <si>
    <t>JAIRO LOZANO</t>
  </si>
  <si>
    <t>NOMBRE CALIFICADOS</t>
  </si>
  <si>
    <t>MIN</t>
  </si>
  <si>
    <t>MAX</t>
  </si>
  <si>
    <t>BAJO</t>
  </si>
  <si>
    <t>MEDIO</t>
  </si>
  <si>
    <t>ALTO</t>
  </si>
  <si>
    <t>CARGO /
CONTRATO</t>
  </si>
  <si>
    <t>EXPERTICIA</t>
  </si>
  <si>
    <t>VALORACIÓN RIESGO INHERENTE</t>
  </si>
  <si>
    <t>EXPERIENCIA EN AUDITORIA</t>
  </si>
  <si>
    <t>TÉCNICAS Y PROCEDIMIENTOS DE AUDITORIA</t>
  </si>
  <si>
    <t>PROCEDIMIENTOS DEL PVCGF PARA BOGOTA</t>
  </si>
  <si>
    <t xml:space="preserve">CONOCIMIENTO </t>
  </si>
  <si>
    <t>COMPRENSIÓN DE LA AUDITORÍA</t>
  </si>
  <si>
    <t>MANEJO DE HERRAMIENTAS TÉCNICAS Y/O SISTEMAS DE TICS EN PRODUCCIÓN.</t>
  </si>
  <si>
    <t xml:space="preserve">MATRIZ PARA LA CALIFICACION DE LA GESTION FISCAL MCGF
</t>
  </si>
  <si>
    <t>AMBITOS A EVALUAR</t>
  </si>
  <si>
    <t>AUDITOR 3</t>
  </si>
  <si>
    <t>AUDITOR 4</t>
  </si>
  <si>
    <t>AUDITOR 5</t>
  </si>
  <si>
    <t>AUDITOR 6</t>
  </si>
  <si>
    <t>AUDITOR 7</t>
  </si>
  <si>
    <t>AUDITOR 8</t>
  </si>
  <si>
    <t>AUDITOR 9</t>
  </si>
  <si>
    <t>AUDITOR 10</t>
  </si>
  <si>
    <t>AUDITOR 11</t>
  </si>
  <si>
    <t>EXPERIENCIA PRACTICA EN AUDITORIA DE NATURALEZA SIMILAR</t>
  </si>
  <si>
    <t>CALIFICACION RIESGO TOTAL</t>
  </si>
  <si>
    <t>ACCIONES DE GESTIÓN DEL RIESGO</t>
  </si>
  <si>
    <t>Código Auditoría:</t>
  </si>
  <si>
    <t>PAD:</t>
  </si>
  <si>
    <t>Sujeto de Vigilancia y Control Fiscal:</t>
  </si>
  <si>
    <t>N°</t>
  </si>
  <si>
    <t>Criterios a evaluar</t>
  </si>
  <si>
    <t>Riesgo de Detección</t>
  </si>
  <si>
    <t>Competencia de los auditores</t>
  </si>
  <si>
    <t>Rol</t>
  </si>
  <si>
    <t>Nombre</t>
  </si>
  <si>
    <t>Firma</t>
  </si>
  <si>
    <t>Supervisor:</t>
  </si>
  <si>
    <t>Equipo de auditoría:</t>
  </si>
  <si>
    <t>Código Formato
PVCGF-15-04</t>
  </si>
  <si>
    <t>Coordinador:</t>
  </si>
  <si>
    <t>Personal de Apoyo:</t>
  </si>
  <si>
    <t>POSTGRADO</t>
  </si>
  <si>
    <t>TALENTO HUMANO - PERFILES</t>
  </si>
  <si>
    <t>GERMÁN PARDO</t>
  </si>
  <si>
    <t>Tema o Asunto a Auditar:</t>
  </si>
  <si>
    <t xml:space="preserve">CONOCIMIENTO DEL SECTOR DEL SUJETO </t>
  </si>
  <si>
    <t>CONOCIMIENTO Y COMPRENSIÓN DE LA NORMATIVIDAD APLICABLE AL SECTOR</t>
  </si>
  <si>
    <t>CONOCIMIENTO DEL PROCESO O ASUNTO A AUDITAR</t>
  </si>
  <si>
    <t>CONOCIMIENTO DE LA ENTIDAD A AUDITAR</t>
  </si>
  <si>
    <t>CALIFICACIÓN RIESGO DE COMPETENCIAS</t>
  </si>
  <si>
    <t>CHIP - CIAB</t>
  </si>
  <si>
    <t>OTROS</t>
  </si>
  <si>
    <t>Contratista 1</t>
  </si>
  <si>
    <t>Contratista 2</t>
  </si>
  <si>
    <t>Contratista 3</t>
  </si>
  <si>
    <t>Contratista 4</t>
  </si>
  <si>
    <t>RIESGO DE NO DETECCIÓN</t>
  </si>
  <si>
    <t>Si</t>
  </si>
  <si>
    <t xml:space="preserve">No </t>
  </si>
  <si>
    <t>Parcial</t>
  </si>
  <si>
    <t>Suficiente</t>
  </si>
  <si>
    <t>Insuficiente</t>
  </si>
  <si>
    <t>Valoración</t>
  </si>
  <si>
    <t>RIESGO DE NO DETECCIÓN GESTIONADO</t>
  </si>
  <si>
    <t>Pepito no tienen conocimiento basico de excel</t>
  </si>
  <si>
    <t>Se realizó capacitación con la Subdireccion de Capacitacion</t>
  </si>
  <si>
    <t>Expertos</t>
  </si>
  <si>
    <t>No se requiere</t>
  </si>
  <si>
    <t>No asignado</t>
  </si>
  <si>
    <t>Asignado idóneo</t>
  </si>
  <si>
    <t>Asignado no idóneo</t>
  </si>
  <si>
    <t>Se suministraron los Recursos Tecnológicos y Físicos necesarios?</t>
  </si>
  <si>
    <t>Se dispone de la información del proceso o asunto?</t>
  </si>
  <si>
    <t>Se dispone de expertos?</t>
  </si>
  <si>
    <t>Hay permanencia total de los auditores durante toda la auditoría? (Vacaciones, Enfermedad, Comisiones, Contingencias en el equipo auditor)</t>
  </si>
  <si>
    <t>El tiempo asignado es suficiente para lograr los objetivos propuestos?</t>
  </si>
  <si>
    <t>Decisión de Gestión</t>
  </si>
  <si>
    <t>Se requiere un experto en fiducias</t>
  </si>
  <si>
    <t>No se pudo incluir al experto, sin embargo se capacitaron 3 auditores en fiducias</t>
  </si>
  <si>
    <t>No hubo disponibilidad de mas auditores</t>
  </si>
  <si>
    <t>Se requiere un analizador de espectro y escaner de densidad xxx</t>
  </si>
  <si>
    <t>A traves de memorando xxxxx, se solictó a adminstrativa el analizador de espectro el cual fue entregado el día x.</t>
  </si>
  <si>
    <t>Se requiere acceso a la base de datos del VUR</t>
  </si>
  <si>
    <t>Los funcionarios xxxx y yyyy salen a vacaciones en el mes de marzo y abril</t>
  </si>
  <si>
    <t>No se puieron suspender la vacaciones, ni hacer comisiones de otros funcionarios.</t>
  </si>
  <si>
    <t>El tiempo asignado no cumple con lo decretado en los lineamientos</t>
  </si>
  <si>
    <t>Se solicito modificacion del PAD el cual fue negado</t>
  </si>
  <si>
    <t>Se solicitó acceso a traves de memorando xxx, sin embargo a la fecha no se ha habilitado el acceso.</t>
  </si>
  <si>
    <t>según Lineamientos se requieren 10 Auditores y hay 8</t>
  </si>
  <si>
    <t>Capacitación en EXCEL
Capacitación en Ley 142</t>
  </si>
  <si>
    <t>CALIFICACION</t>
  </si>
  <si>
    <t xml:space="preserve">Si cumple </t>
  </si>
  <si>
    <t>Falta un auditor</t>
  </si>
  <si>
    <t>Calificación</t>
  </si>
  <si>
    <t/>
  </si>
  <si>
    <t>AUDITORÍA SIN LIMITACIONES</t>
  </si>
  <si>
    <t>Financiera y de Gestión</t>
  </si>
  <si>
    <t>Tipo de Auditoría</t>
  </si>
  <si>
    <t>De Cumplimiento</t>
  </si>
  <si>
    <t>Desempeño</t>
  </si>
  <si>
    <t>En la hoja "Calificación de Competencias" diligencie los siguientes campos de la tabla así:</t>
  </si>
  <si>
    <t>Cargo/Contrato</t>
  </si>
  <si>
    <t>Versión: 2.0</t>
  </si>
  <si>
    <t>MATRIZ GESTIÓN DE RIESGO DE NO DETECCIÓN</t>
  </si>
  <si>
    <t>Acciones  de Gestión</t>
  </si>
  <si>
    <t>DECISIÓN</t>
  </si>
  <si>
    <t>VALORACIÓN DE RIESGO COMPETENCIAS</t>
  </si>
  <si>
    <t>Matriz Gestión del Riesgo de No Detección - Instructivo</t>
  </si>
  <si>
    <t>El PVCGF 15-04 MATRIZ GESTIÓN DE RIESGO DE NO DETECCIÓN</t>
  </si>
  <si>
    <t>Para mayor información conceptual, ver los numerales "5.2.4 Enfoques de las auditorías" y "5.3.1.5 Identificación de riesgos" del PVCGF-15 GUÍA DE AUDITORÍA PARA BOGOTÁ D.C. ASPECTOS GENERALES, PRINCIPIOS Y FUNDAMENTOS DE LA VIGILANCIA Y CONTROL FISCAL</t>
  </si>
  <si>
    <t>El PVCGF 15-04 contiene 5 secciones a saber:</t>
  </si>
  <si>
    <t>1. Datos Generales de la Auditoría</t>
  </si>
  <si>
    <t>2. Datos Generales de Perfiles del Talento Humano y Asignación de Procesos para la Auditoría</t>
  </si>
  <si>
    <t>4. Calificación de Competencias</t>
  </si>
  <si>
    <t>En la hoja "Talento Humano" diligencie los siguientes campos seleccionando de las listas desplegables, según corresponda, así:</t>
  </si>
  <si>
    <t>Los campos de Fecha se deben diligenciar en el formato DD/MM/AAAA</t>
  </si>
  <si>
    <t>5. Riesgo de Auditoría</t>
  </si>
  <si>
    <t>Se deben diligenciar la totalidad de los campos de acuerdo con el Memorando de Asignación de Auditoría y de acuerdo con la propuesta de Asignación de Procesos a Evaluar en la Auditoría por cada uno de los integrantes del Equipo de Auditoría</t>
  </si>
  <si>
    <t>Se diligencia los campos de acuerdo con la asignación de Roles de la Auditoría Equipo de Auditoría</t>
  </si>
  <si>
    <t>El Nivel de Riesgo para cada Criterio se calcula automáticamente para cada integrante del Equipo Auditor Evaluado</t>
  </si>
  <si>
    <t>El Riesgo de Competencias se calcula automáticamente para la totalidad del Equipo Auditor Evaluado</t>
  </si>
  <si>
    <t>En la hoja "Calificación de Competencias" diligencie los siguientes campos seleccionando de las listas desplegables, según corresponda, así:</t>
  </si>
  <si>
    <t>El Líder y Supervisor después de cumplido el tiempo de Gestión de las acciones planteadas para la mitigación de los Riesgos, valoran en el Campo "Impacto Después de Actividades" el nivel de mitigación del Riesgo de No Detección Gestionado. Con lo cual se calcula automáticamente el consolidado y se determina la decisión correspondiente según los parametros establecidos</t>
  </si>
  <si>
    <t>Sujetos de Control Fiscal</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</si>
  <si>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</si>
  <si>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</si>
  <si>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</si>
  <si>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 xml:space="preserve">262 - Empresa de Transporte del Tercer Milenio - Transmilenio S.A. </t>
  </si>
  <si>
    <t xml:space="preserve">263 - Empresa de Renovación y Desarrollo Urbano de Bogotá D.C. – ERU. </t>
  </si>
  <si>
    <t xml:space="preserve">265 - Empresa de Acueducto y Alcantarillado de Bogotá, EAAB -E.S.P.  </t>
  </si>
  <si>
    <t xml:space="preserve">266 - Metro de Bogotá S.A. </t>
  </si>
  <si>
    <t xml:space="preserve">311 - Terminal de Transporte S.A.  </t>
  </si>
  <si>
    <t xml:space="preserve">317 - Corporación para el Desarrollo y la Productividad Bogotá Región - INVEST IN BOGOTÁ. </t>
  </si>
  <si>
    <t xml:space="preserve">423 - Subred Integrada de Servicios de Salud Centro Oriente E.S.E.   </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</si>
  <si>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</si>
  <si>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</si>
  <si>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</si>
  <si>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</si>
  <si>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</si>
  <si>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</si>
  <si>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</si>
  <si>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</si>
  <si>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</si>
  <si>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</si>
  <si>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</si>
  <si>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</si>
  <si>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</si>
  <si>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</si>
  <si>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501 -Agencia Distrital para la Educación Superior, la Ciencia y la Tecnología - ATENEA</t>
  </si>
  <si>
    <t>269 - Agencia de Analítica de Datos SAS - AGATA</t>
  </si>
  <si>
    <t>431 - ENEL Colombia S.A. E.S.P.</t>
  </si>
  <si>
    <t>ROL</t>
  </si>
  <si>
    <t>Coordinador</t>
  </si>
  <si>
    <t>Supervisor</t>
  </si>
  <si>
    <t>Auditor</t>
  </si>
  <si>
    <t>Experto externo</t>
  </si>
  <si>
    <t>Experto interno</t>
  </si>
  <si>
    <t>Personal de apoyo - contratista</t>
  </si>
  <si>
    <t>Lider del equipo</t>
  </si>
  <si>
    <t>Tiene</t>
  </si>
  <si>
    <t>No tiene</t>
  </si>
  <si>
    <t>No aplica</t>
  </si>
  <si>
    <t>NORMATIVIDAD DE CONTROL FISCAL  (Base Legal Guia de Auditoría para Bogotá)</t>
  </si>
  <si>
    <t>Se cumple con mínimo de Auditores por Tipo de Auditoría?</t>
  </si>
  <si>
    <t>Menor a 1 año</t>
  </si>
  <si>
    <t>APLICATIVOS EXTERNOS DEL PROCESO O TEMA A EVALUAR (SECOP, SEGPLAN, CHIP, CIAB, OTROS)</t>
  </si>
  <si>
    <t>Otras Herramientas especializadas.</t>
  </si>
  <si>
    <t xml:space="preserve">Identificar y valorar de manera oportuna los factores imputables a la Contraloria de Bogotá D.C., que podrían generar la emisión de opiniones, conceptos o conclusiones que no reflejan la realidad sobre el cumplimiento de los criterios de auditoría y tomar acciones preventivas para mitigar el riesgo de no detección, de conformidad con los principios generales de las normas internacionales ISSAI.
</t>
  </si>
  <si>
    <r>
      <t xml:space="preserve">Se califica por cada Rol o integrante del Equipo Auditor en forma de </t>
    </r>
    <r>
      <rPr>
        <b/>
        <u/>
        <sz val="14"/>
        <color rgb="FF000000"/>
        <rFont val="Arial"/>
        <family val="2"/>
      </rPr>
      <t>Autoevaluación</t>
    </r>
    <r>
      <rPr>
        <u/>
        <sz val="14"/>
        <color rgb="FF000000"/>
        <rFont val="Arial"/>
        <family val="2"/>
      </rPr>
      <t>,</t>
    </r>
    <r>
      <rPr>
        <sz val="11"/>
        <color rgb="FF000000"/>
        <rFont val="Arial"/>
        <family val="2"/>
      </rPr>
      <t xml:space="preserve"> cada uno de los Ambitos o Criterios indicados, seleccionando el parametro de la lista desplegable que se aplica según su nivel de competencia. Para el criterio </t>
    </r>
    <r>
      <rPr>
        <b/>
        <i/>
        <sz val="11"/>
        <color rgb="FF000000"/>
        <rFont val="Arial"/>
        <family val="2"/>
      </rPr>
      <t>"PERFILES</t>
    </r>
    <r>
      <rPr>
        <sz val="11"/>
        <color rgb="FF000000"/>
        <rFont val="Arial"/>
        <family val="2"/>
      </rPr>
      <t>",  se realiza la autoevaluación en los roles de  Auditor, Expertos y Personal de Apoyo según el alcance de la auditoría y Proceso asignado; para los demás roles no aplica.</t>
    </r>
  </si>
  <si>
    <t>LIMITAR EL ALCANCE Y MUESTRA DE LA AUDITORÍA</t>
  </si>
  <si>
    <t>Proceso Planes Programas y Proyectos</t>
  </si>
  <si>
    <t>Proceso Gasto Público</t>
  </si>
  <si>
    <t>Proceso Presupuesto de Ingresos</t>
  </si>
  <si>
    <t>Proceso Presupuesto de Gastos</t>
  </si>
  <si>
    <t>Proceso Estados Financieros</t>
  </si>
  <si>
    <t>Proceso Desempeño Financiero</t>
  </si>
  <si>
    <t>PERFIL ACADÉMICO ESPECÍFICO DE ACUERDO CON EL ALCANCE DE LA AUDITORIA Y PROCESO ASIGNADO</t>
  </si>
  <si>
    <t>Se suministraron los Recursos Tecnológicos y Físicos necesarios?
Se dispone de la información del proceso o asunto?</t>
  </si>
  <si>
    <t>Columna1</t>
  </si>
  <si>
    <t>HOJA TALENTO HUMANO</t>
  </si>
  <si>
    <t>HOJA RIESGO DE AUDITORIA</t>
  </si>
  <si>
    <t>Hay permanencia total de los auditores durante toda la auditoría?</t>
  </si>
  <si>
    <t>3. Aprobación y firmas</t>
  </si>
  <si>
    <r>
      <t xml:space="preserve">El riesgo de auditoría está compuesto por: 1) riesgo inherente, 2) riesgo de control, y 3) </t>
    </r>
    <r>
      <rPr>
        <u/>
        <sz val="11"/>
        <rFont val="Arial"/>
        <family val="2"/>
      </rPr>
      <t>riesgo de no detección</t>
    </r>
    <r>
      <rPr>
        <sz val="11"/>
        <rFont val="Arial"/>
        <family val="2"/>
      </rPr>
      <t>.</t>
    </r>
  </si>
  <si>
    <r>
      <t xml:space="preserve">Los riesgos inherente y de control son de responsabilidad de las entidades sujetos de control y se evalúan mediante la Matriz de Riesgos y Controles para la Evaluación de Control Fiscal Interno en cada tipo de auditoría. </t>
    </r>
    <r>
      <rPr>
        <u/>
        <sz val="11"/>
        <rFont val="Arial"/>
        <family val="2"/>
      </rPr>
      <t>El riesgo de no detección es responsabilidad de la auditoría</t>
    </r>
    <r>
      <rPr>
        <sz val="11"/>
        <rFont val="Arial"/>
        <family val="2"/>
      </rPr>
      <t>.</t>
    </r>
  </si>
  <si>
    <t>Debe ser identificado y gestionado oportunamente, de inicio a fin, por todo el equipo auditor, en cabeza del Director, Subdirector  y Gerente, según corresponda a la estructura de cada Dirección Sectorial. De ninguna manera puede ser ignorado en desarrolllo de la auditoría.</t>
  </si>
  <si>
    <r>
      <t xml:space="preserve">Al iniciar la fase de planeación de la auditoría, </t>
    </r>
    <r>
      <rPr>
        <b/>
        <u/>
        <sz val="11"/>
        <rFont val="Arial"/>
        <family val="2"/>
      </rPr>
      <t xml:space="preserve">antes </t>
    </r>
    <r>
      <rPr>
        <sz val="11"/>
        <rFont val="Arial"/>
        <family val="2"/>
      </rPr>
      <t>de la Presentación del Equipo de Auditoría, la elaboración del Plan de trabajo y Programa de Auditoria.</t>
    </r>
  </si>
  <si>
    <t>JUAN BALLESTEROS</t>
  </si>
  <si>
    <t>FORMACIÓN</t>
  </si>
  <si>
    <t>FORMACIÓN ACADÉMICA ESPECÍFICA DE ACUERDO CON EL ALCANCE DE LA AUDITORIA Y PROCESO ASIGNADO (Aplica solo para el Equipo Auditor, Expertos y Personal de Apoyo)</t>
  </si>
  <si>
    <t>SERVICIO DE LA DEUDA PÚBLICA interna</t>
  </si>
  <si>
    <t>Faltan dos más auditores</t>
  </si>
  <si>
    <t>Sí requiere acción</t>
  </si>
  <si>
    <t>REPLANTEAR LOS OBJETIVOS, ALCANCE Y MUESTRA DE LA AUDITORÍA</t>
  </si>
  <si>
    <t>La gestión del riesgo de Detección debe hacerse en dos momentos:
1. Una vez notificado el Memorando de Asignación y Diligenciada la Declaración de No Conflicto de Intereses 
2. Previo a la aprobación del Plan de Trabajo.</t>
  </si>
  <si>
    <t>Requiere acción Inmediata</t>
  </si>
  <si>
    <t>Decisión según debilidad (manteniendo procesos de actualización)</t>
  </si>
  <si>
    <t xml:space="preserve">El Supervisor informa el nivel de riesgo al Comité Técnico con el fin de tomar las decisiones correspondientes según las siguientes condiciones:
En caso de determinar el Riesgo de No Detección Gestionado como Alto, Medio o Bajo, el Comité Técnico informará al Líder y Equipo Auditor la decisión arriba indicada para que se realicen las modificaciones de objetivos, alcance y muestras de auditoría que sean pertinentes según sea el caso, documentando en el Acta de Comité Técnico las razones que limitan el alcance y la  muestra de la auditoría o que la Auditoría se realizará sin limitaciones.
</t>
  </si>
  <si>
    <t xml:space="preserve">El Líder y Supervisor establecen las acciones de mitigación de los riesgos identificados y las fechas de su gestión. El Supervisor informa el nivel de riesgo al Comité Técnico con el fin de establecer las acciones de gestión para subsanar las debilidades encontradas indicando los términos de ejecución y seguimiento.
El plazo para gestionar las acciones para mitigar el Riesgo de No Detección se realiza después de la suscripción de la Declaración de Independencia y no puede exceder la fecha de aprobación del Plan de Trabajo.
El Riesgo de No Detección de la Auditoría se calcula automaticamente.
</t>
  </si>
  <si>
    <t>El Riesgo Total se calcula automáticamente para la totalidad del Equipo Auditor Evaluado, resultado que se tiene en cuenta para registrar las Acciones de Gestión del Riesgo para cada integrante del Equipo Auditor evaluado, que permitirán su mitigación o subsanación para reducir la valoración del Riesgo Inherente identificado</t>
  </si>
  <si>
    <t>Riesgo de NO Detección</t>
  </si>
  <si>
    <t>Hecho que pueden afectar la Ejecución de la Auditoría</t>
  </si>
  <si>
    <t>MATRIZ GESTIÓN DEL RIESGO DE NO DETECCIÓN</t>
  </si>
  <si>
    <r>
      <t xml:space="preserve">Contar con la experiencia </t>
    </r>
    <r>
      <rPr>
        <sz val="10"/>
        <color indexed="60"/>
        <rFont val="Arial"/>
        <family val="2"/>
      </rPr>
      <t>en el Sector Publico y con una clara comprensión de los sistemas de TI para planificar y realizar</t>
    </r>
    <r>
      <rPr>
        <sz val="10"/>
        <rFont val="Arial"/>
        <family val="2"/>
      </rPr>
      <t xml:space="preserve"> la auditoría, </t>
    </r>
    <r>
      <rPr>
        <sz val="10"/>
        <color indexed="60"/>
        <rFont val="Arial"/>
        <family val="2"/>
      </rPr>
      <t>de conformidad con las normas profesionales, requisitos legales y reglamentarios aplicables teniendo</t>
    </r>
    <r>
      <rPr>
        <sz val="10"/>
        <rFont val="Arial"/>
        <family val="2"/>
      </rPr>
      <t xml:space="preserve"> la capacidad necesaria de emitir un juicio profesional.</t>
    </r>
  </si>
  <si>
    <r>
      <rPr>
        <sz val="10"/>
        <color theme="1"/>
        <rFont val="Arial"/>
        <family val="2"/>
      </rPr>
      <t>Contar con conocimiento,  entrenamiento, formación general y específica en la</t>
    </r>
    <r>
      <rPr>
        <sz val="10"/>
        <color indexed="60"/>
        <rFont val="Arial"/>
        <family val="2"/>
      </rPr>
      <t xml:space="preserve"> Vigilancia y  Control fiscal, en técnicas y procedimientos de auditoría.</t>
    </r>
  </si>
  <si>
    <r>
      <t xml:space="preserve">Forma de interactuar entre el nivel directivo de la </t>
    </r>
    <r>
      <rPr>
        <sz val="10"/>
        <color indexed="60"/>
        <rFont val="Arial"/>
        <family val="2"/>
      </rPr>
      <t xml:space="preserve">Contraloría de Bogotá </t>
    </r>
    <r>
      <rPr>
        <sz val="10"/>
        <rFont val="Arial"/>
        <family val="2"/>
      </rPr>
      <t xml:space="preserve">y los </t>
    </r>
    <r>
      <rPr>
        <sz val="10"/>
        <color indexed="60"/>
        <rFont val="Arial"/>
        <family val="2"/>
      </rPr>
      <t>Sujetos de Vigilancia y/o Control</t>
    </r>
    <r>
      <rPr>
        <sz val="10"/>
        <rFont val="Arial"/>
        <family val="2"/>
      </rPr>
      <t>, de manera que se logre una comunicación simple, clara, veraz y oportuna, que garantice la ejecución de la auditoría</t>
    </r>
  </si>
  <si>
    <t>Versión 2.0</t>
  </si>
  <si>
    <t>Matriz de gestión del riesgo de no detección - Auto evaluación de criterios y acciones</t>
  </si>
  <si>
    <t>Matriz de gestión del riesgo de no detección - Evaluación de criterios y acciones</t>
  </si>
  <si>
    <t>Código formato
PVCGF-15-04</t>
  </si>
  <si>
    <t>1 - Fondo de Desarrollo Local de Usaquén</t>
  </si>
  <si>
    <t>10 - Fondo de Desarrollo Local de Engativá</t>
  </si>
  <si>
    <t>100 - Concejo de Bogotá D.C.</t>
  </si>
  <si>
    <t>102 - Personería de Bogotá</t>
  </si>
  <si>
    <t>104 - Secretaría General de la Alcaldía Mayor de Bogotá, D.C. – SGAMB</t>
  </si>
  <si>
    <t>105 - Veeduría Distrital</t>
  </si>
  <si>
    <t>11 - Fondo de Desarrollo Local de Suba</t>
  </si>
  <si>
    <t>110 - Secretaría Distrital de Gobierno – SDG</t>
  </si>
  <si>
    <t>111 - Secretaría Distrital de Hacienda – SDH</t>
  </si>
  <si>
    <t>112 - Secretaría de Educación del Distrito – SED - Fondos de Servicios Educativos de los Colegios e Instituciones adscritas a la Secretaría de Educación del Distrito</t>
  </si>
  <si>
    <t>113 - Secretaría Distrital de Movilidad – SDM</t>
  </si>
  <si>
    <t>117 - Secretaría Distrital de Desarrollo Económico – SDDE</t>
  </si>
  <si>
    <t>118 - Secretaría Distrital del Hábitat - SDHT</t>
  </si>
  <si>
    <t>119 - Secretaría Distrital de Cultura, Recreación y Deporte – SDCRD</t>
  </si>
  <si>
    <t>12 - Fondo de Desarrollo Local de Barrios Unidos</t>
  </si>
  <si>
    <t>120 - Secretaría Distrital de Planeación – SDP</t>
  </si>
  <si>
    <t>121 - Secretaría Distrital de la Mujer – SDM</t>
  </si>
  <si>
    <t>122 - Secretaría Distrital de Integración Social – SDIS</t>
  </si>
  <si>
    <t>125 - Departamento Administrativo del Servicio Civil Distrital – DASCD</t>
  </si>
  <si>
    <t>126 - Secretaría Distrital de Ambiente – SDA</t>
  </si>
  <si>
    <t>127 - Departamento Administrativo de la Defensoría del Espacio Público – DADEP</t>
  </si>
  <si>
    <t>13 - Fondo de Desarrollo Local de Teusaquillo</t>
  </si>
  <si>
    <t>131 - Unidad Administrativa Especial del Cuerpo Oficial de Bomberos de Bogotá – UAECOB</t>
  </si>
  <si>
    <t>136 - Secretaría Jurídica Distrital – SJD</t>
  </si>
  <si>
    <t>137 - Secretaría Distrital de Seguridad, Convivencia y Justicia – SDSCJ</t>
  </si>
  <si>
    <t>14 - Fondo de Desarrollo Local de Los Mártires</t>
  </si>
  <si>
    <t>15 - Fondo de Desarrollo Local de Antonio Nariño</t>
  </si>
  <si>
    <t>16 - Fondo de Desarrollo Local de Puente Aranda</t>
  </si>
  <si>
    <t>17 - Fondo de Desarrollo Local de La Candelaria</t>
  </si>
  <si>
    <t>18 - Fondo de Desarrollo Local de Rafael Uribe Uribe</t>
  </si>
  <si>
    <t>19 - Fondo de Desarrollo Local de Ciudad Bolívar</t>
  </si>
  <si>
    <t>2 - Fondo de Desarrollo Local de Chapinero</t>
  </si>
  <si>
    <t>20 - Fondo de Desarrollo Local de Sumapaz</t>
  </si>
  <si>
    <t>200 - Instituto para la Economía Social – IPES</t>
  </si>
  <si>
    <t>204 - Instituto de Desarrollo Urbano – IDU</t>
  </si>
  <si>
    <t xml:space="preserve">206 - Fondo de Prestaciones Económicas, Cesantías y Pensiones – FONCEP </t>
  </si>
  <si>
    <t>208 - Caja de Vivienda Popular – CVP</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</si>
  <si>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</si>
  <si>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</si>
  <si>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</si>
  <si>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</si>
  <si>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</si>
  <si>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</si>
  <si>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</si>
  <si>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</si>
  <si>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</si>
  <si>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</si>
  <si>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229 - Instituto Distrital de Protección y Bienestar Animal – IDPYBA</t>
  </si>
  <si>
    <t>230 - Universidad Distrital Francisco José de Caldas</t>
  </si>
  <si>
    <t>240 - Lotería de Bogotá</t>
  </si>
  <si>
    <t>260 - Canal Capital</t>
  </si>
  <si>
    <t>264 - Aguas de Bogotá S.A. E.S.P.</t>
  </si>
  <si>
    <t>268 - Operadora Distrital de Transporte S.A.S.</t>
  </si>
  <si>
    <t>3 - Fondo de Desarrollo Local de Santa Fe</t>
  </si>
  <si>
    <t>4 - Fondo de Desarrollo Local de San Cristóbal</t>
  </si>
  <si>
    <t>429 - Instituto Distrital de Ciencia, Biotecnología e Innovación en Salud – IDCBIS</t>
  </si>
  <si>
    <t>430 - Entidad de Gestión Administrativa y Técnica – EGAT</t>
  </si>
  <si>
    <t>5 - Fondo de Desarrollo Local de Usme</t>
  </si>
  <si>
    <t>515 - Corporación Maloka de Ciencia, Tecnología e Innovación – MALOKA</t>
  </si>
  <si>
    <t>6 - Fondo de Desarrollo Local de Tunjuelito</t>
  </si>
  <si>
    <t>7 - Fondo de Desarrollo Local de Bosa</t>
  </si>
  <si>
    <t>8 - Fondo de Desarrollo Local de Kennedy</t>
  </si>
  <si>
    <t>9 - Fondo de Desarrollo Local de Fontibón</t>
  </si>
  <si>
    <t>114 - Secretaría Distrital de Salud – SDS</t>
  </si>
  <si>
    <t>201 - Fondo Financiero Distrital de Salud – FFDS</t>
  </si>
  <si>
    <t>203 - Instituto Distrital de Gestión de Riesgos y Cambio Climático – IDIGER</t>
  </si>
  <si>
    <t>500 - Fondo Distrital para la Gestión de Riesgos y Cambio Climático de Bogotá D.C. –FONDIGER</t>
  </si>
  <si>
    <t>Impacto Después de Actividades</t>
  </si>
  <si>
    <t>ANGEL NIÑO</t>
  </si>
  <si>
    <t>Solicitar a la Subdireccion de Capacitacion, la capacitación especifica requerida</t>
  </si>
  <si>
    <t>Requerir la asignación del Experto en Fiducias a la Dirección de Talento Humano</t>
  </si>
  <si>
    <t>Revisar la disponibilidad de los Auditores requeridos y solicitar a Talento Humano la comisión de estos profesionales con el perfil requerido</t>
  </si>
  <si>
    <t>Solicitar a adminstrativa el analizador de espectro requerido</t>
  </si>
  <si>
    <t>Solicitar acceso a las instancias competentes el acceso a la base de datos requerida</t>
  </si>
  <si>
    <t>Revisar y gestonar la posibilidad de suspender las vacaciones por necesidades del servicio, y revisar la disponibilidad de otros auditores que puedan reemplazarlos que se ausentan o solicitar la comisión de profesionales con los mismos perfiles para que adelanten la labor mientras se encuentran en vacaciones</t>
  </si>
  <si>
    <t>Solicitar modificación del PAD sustentando las limitaciones en el alcance que se presentarían según el tema o asunto a auditar</t>
  </si>
  <si>
    <t>Actividades para dar respuesta a los riesgos identificados</t>
  </si>
  <si>
    <t>Actividades de mitigación de los riesgos gestionados</t>
  </si>
  <si>
    <t>Fecha prevista para cumplir Actividades (mitigación del riesgo)</t>
  </si>
  <si>
    <t>Director Sectorial, Subdirector de Fiscalización, Gerente, Profesionales y Contratistas (este último según el alcance de sus obligaciones contractuales)</t>
  </si>
  <si>
    <t>Fecha mitigación del riesgo o seguimiento de actividades</t>
  </si>
  <si>
    <r>
      <t>Se trae automaticamente la calificación de competencias del Equipo Auditor Agregado. Se valora por cada criterio a evaluar en conjunto por el Equipo Auditor, seleccionando el parametro de la lista desplegable que se aplica para cada criterio. El Riesgo de Detección se calcula automaticamente, y a partir de él en la casilla "</t>
    </r>
    <r>
      <rPr>
        <i/>
        <sz val="11"/>
        <color rgb="FF000000"/>
        <rFont val="Arial"/>
        <family val="2"/>
      </rPr>
      <t>Hecho que pueden afectar la Ejecución de la Auditoría"</t>
    </r>
    <r>
      <rPr>
        <sz val="11"/>
        <color rgb="FF000000"/>
        <rFont val="Arial"/>
        <family val="2"/>
      </rPr>
      <t xml:space="preserve"> se debe registrar la causa de la valoración realizada, a partir de la cual se debe tomar la Decisión de Gestión por parte del nivel Directivo de la Dirección Sectorial, seleccionando los parametros de las listas para cada criterio.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</si>
</sst>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9" x14ac:knownFonts="1">
    <font>
      <sz val="11"/>
      <color theme="1"/>
      <name val="Calibri"/>
      <family val="2"/>
      <scheme val="minor"/>
    </font>
    <font>
      <sz val="10"/>
      <color indexed="8"/>
      <name val="Arial"/>
      <family val="2"/>
    </font>
    <font>
      <sz val="11"/>
      <color theme="1"/>
      <name val="Calibri"/>
      <family val="2"/>
      <scheme val="minor"/>
    </font>
    <font>
      <b/>
      <sz val="11"/>
      <color theme="0"/>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name val="Calibri"/>
      <family val="2"/>
      <scheme val="minor"/>
    </font>
    <font>
      <sz val="10"/>
      <name val="Calibri"/>
      <family val="2"/>
      <scheme val="minor"/>
    </font>
    <font>
      <sz val="8"/>
      <name val="Calibri"/>
      <family val="2"/>
      <scheme val="minor"/>
    </font>
    <font>
      <b/>
      <sz val="10"/>
      <color theme="1"/>
      <name val="Calibri"/>
      <family val="2"/>
      <scheme val="minor"/>
    </font>
    <font>
      <b/>
      <sz val="8"/>
      <color theme="1"/>
      <name val="Arial"/>
      <family val="2"/>
    </font>
    <font>
      <sz val="9"/>
      <color indexed="81"/>
      <name val="Tahoma"/>
      <family val="2"/>
    </font>
    <font>
      <b/>
      <sz val="10"/>
      <color theme="1"/>
      <name val="Arial"/>
      <family val="2"/>
    </font>
    <font>
      <sz val="10"/>
      <color rgb="FF000000"/>
      <name val="Arial"/>
      <family val="2"/>
    </font>
    <font>
      <sz val="11"/>
      <color theme="1"/>
      <name val="Arial"/>
      <family val="2"/>
    </font>
    <font>
      <b/>
      <sz val="12"/>
      <name val="Arial"/>
      <family val="2"/>
    </font>
    <font>
      <sz val="11"/>
      <color rgb="FF000000"/>
      <name val="Arial"/>
      <family val="2"/>
    </font>
    <font>
      <sz val="11"/>
      <color rgb="FF0070C0"/>
      <name val="Arial"/>
      <family val="2"/>
    </font>
    <font>
      <sz val="11"/>
      <color theme="2" tint="-0.749992370372631"/>
      <name val="Arial"/>
      <family val="2"/>
    </font>
    <font>
      <sz val="2"/>
      <color rgb="FF000000"/>
      <name val="Arial"/>
      <family val="2"/>
    </font>
    <font>
      <sz val="2"/>
      <color theme="2" tint="-0.749992370372631"/>
      <name val="Arial"/>
      <family val="2"/>
    </font>
    <font>
      <sz val="2"/>
      <color rgb="FF0070C0"/>
      <name val="Arial"/>
      <family val="2"/>
    </font>
    <font>
      <b/>
      <sz val="2"/>
      <color rgb="FF000000"/>
      <name val="Arial"/>
      <family val="2"/>
    </font>
    <font>
      <sz val="11"/>
      <color rgb="FF00B050"/>
      <name val="Arial"/>
      <family val="2"/>
    </font>
    <font>
      <sz val="3"/>
      <color rgb="FF0070C0"/>
      <name val="Arial"/>
      <family val="2"/>
    </font>
    <font>
      <sz val="11"/>
      <name val="Arial"/>
      <family val="2"/>
    </font>
    <font>
      <u/>
      <sz val="14"/>
      <color rgb="FF0070C0"/>
      <name val="Arial"/>
      <family val="2"/>
    </font>
    <font>
      <sz val="3"/>
      <color theme="1"/>
      <name val="Arial"/>
      <family val="2"/>
    </font>
    <font>
      <sz val="2"/>
      <color theme="1"/>
      <name val="Arial"/>
      <family val="2"/>
    </font>
    <font>
      <sz val="9"/>
      <color indexed="81"/>
      <name val="Arial"/>
      <family val="2"/>
    </font>
    <font>
      <b/>
      <sz val="10"/>
      <color rgb="FF000000"/>
      <name val="Arial"/>
      <family val="2"/>
    </font>
    <font>
      <sz val="10"/>
      <color theme="1"/>
      <name val="Arial"/>
      <family val="2"/>
    </font>
    <font>
      <sz val="11"/>
      <color indexed="8"/>
      <name val="Calibri"/>
      <family val="2"/>
    </font>
    <font>
      <sz val="10"/>
      <name val="Arial"/>
      <family val="2"/>
    </font>
    <font>
      <b/>
      <u/>
      <sz val="14"/>
      <color rgb="FF000000"/>
      <name val="Arial"/>
      <family val="2"/>
    </font>
    <font>
      <u/>
      <sz val="14"/>
      <color rgb="FF000000"/>
      <name val="Arial"/>
      <family val="2"/>
    </font>
    <font>
      <b/>
      <sz val="11"/>
      <name val="Arial"/>
      <family val="2"/>
    </font>
    <font>
      <b/>
      <i/>
      <sz val="11"/>
      <color rgb="FF000000"/>
      <name val="Arial"/>
      <family val="2"/>
    </font>
    <font>
      <sz val="10"/>
      <color indexed="8"/>
      <name val="Calibri"/>
      <family val="2"/>
      <scheme val="minor"/>
    </font>
    <font>
      <sz val="2"/>
      <name val="Arial"/>
      <family val="2"/>
    </font>
    <font>
      <sz val="3"/>
      <name val="Arial"/>
      <family val="2"/>
    </font>
    <font>
      <i/>
      <sz val="11"/>
      <name val="Arial"/>
      <family val="2"/>
    </font>
    <font>
      <u/>
      <sz val="11"/>
      <name val="Arial"/>
      <family val="2"/>
    </font>
    <font>
      <b/>
      <sz val="10"/>
      <name val="Arial"/>
      <family val="2"/>
    </font>
    <font>
      <b/>
      <u/>
      <sz val="11"/>
      <name val="Arial"/>
      <family val="2"/>
    </font>
    <font>
      <b/>
      <sz val="2"/>
      <name val="Arial"/>
      <family val="2"/>
    </font>
    <font>
      <sz val="10"/>
      <color rgb="FFC00000"/>
      <name val="Arial"/>
      <family val="2"/>
    </font>
    <font>
      <sz val="10"/>
      <color indexed="60"/>
      <name val="Arial"/>
      <family val="2"/>
    </font>
    <font>
      <sz val="3"/>
      <color rgb="FF000000"/>
      <name val="Arial"/>
      <family val="2"/>
    </font>
    <font>
      <b/>
      <sz val="11"/>
      <color rgb="FF000000"/>
      <name val="Arial"/>
      <family val="2"/>
    </font>
    <font>
      <b/>
      <u/>
      <sz val="3"/>
      <name val="Arial"/>
      <family val="2"/>
    </font>
    <font>
      <sz val="8"/>
      <color theme="1"/>
      <name val="Arial"/>
      <family val="2"/>
    </font>
    <font>
      <b/>
      <sz val="14"/>
      <color rgb="FF000000"/>
      <name val="Arial"/>
      <family val="2"/>
    </font>
    <font>
      <b/>
      <sz val="14"/>
      <name val="Arial"/>
      <family val="2"/>
    </font>
    <font>
      <b/>
      <sz val="3"/>
      <name val="Arial"/>
      <family val="2"/>
    </font>
    <font>
      <b/>
      <sz val="3"/>
      <color rgb="FF000000"/>
      <name val="Arial"/>
      <family val="2"/>
    </font>
    <font>
      <sz val="6"/>
      <color theme="1"/>
      <name val="Arial"/>
      <family val="2"/>
    </font>
    <font>
      <b/>
      <u/>
      <sz val="12"/>
      <color rgb="FFC00000"/>
      <name val="Arial"/>
      <family val="2"/>
    </font>
    <font>
      <sz val="12"/>
      <color theme="1"/>
      <name val="Arial"/>
      <family val="2"/>
    </font>
    <font>
      <sz val="9"/>
      <color theme="1"/>
      <name val="Arial"/>
      <family val="2"/>
    </font>
    <font>
      <b/>
      <u/>
      <sz val="9"/>
      <name val="Arial"/>
      <family val="2"/>
    </font>
    <font>
      <sz val="9"/>
      <name val="Arial"/>
      <family val="2"/>
    </font>
    <font>
      <b/>
      <sz val="9"/>
      <name val="Arial"/>
      <family val="2"/>
    </font>
    <font>
      <b/>
      <sz val="9"/>
      <color theme="1"/>
      <name val="Arial"/>
      <family val="2"/>
    </font>
    <font>
      <sz val="8"/>
      <name val="Arial"/>
      <family val="2"/>
    </font>
    <font>
      <b/>
      <sz val="8"/>
      <name val="Arial"/>
      <family val="2"/>
    </font>
    <font>
      <b/>
      <sz val="11"/>
      <color theme="2" tint="-0.249977111117893"/>
      <name val="Arial"/>
      <family val="2"/>
    </font>
    <font>
      <sz val="7"/>
      <color theme="1"/>
      <name val="Arial"/>
      <family val="2"/>
    </font>
    <font>
      <b/>
      <sz val="11"/>
      <color theme="1"/>
      <name val="Arial"/>
      <family val="2"/>
    </font>
    <font>
      <b/>
      <sz val="11"/>
      <color theme="0"/>
      <name val="Arial"/>
      <family val="2"/>
    </font>
    <font>
      <b/>
      <sz val="12"/>
      <color theme="1"/>
      <name val="Arial"/>
      <family val="2"/>
    </font>
    <font>
      <b/>
      <sz val="16"/>
      <color theme="1"/>
      <name val="Arial"/>
      <family val="2"/>
    </font>
    <font>
      <b/>
      <sz val="14"/>
      <color theme="1"/>
      <name val="Arial"/>
      <family val="2"/>
    </font>
    <font>
      <sz val="9"/>
      <color rgb="FF000000"/>
      <name val="Arial"/>
      <family val="2"/>
    </font>
    <font>
      <b/>
      <sz val="16"/>
      <color rgb="FF000000"/>
      <name val="Arial"/>
      <family val="2"/>
    </font>
    <font>
      <i/>
      <sz val="11"/>
      <color rgb="FF000000"/>
      <name val="Arial"/>
      <family val="2"/>
    </font>
  </fonts>
  <fills count="32">
    <fill>
      <patternFill patternType="none"/>
    </fill>
    <fill>
      <patternFill patternType="gray125"/>
    </fill>
    <fill>
      <patternFill patternType="solid">
        <fgColor theme="0"/>
        <bgColor indexed="64"/>
      </patternFill>
    </fill>
    <fill>
      <patternFill patternType="solid">
        <fgColor rgb="FFEDEDED"/>
        <bgColor rgb="FF000000"/>
      </patternFill>
    </fill>
    <fill>
      <patternFill patternType="solid">
        <fgColor theme="0"/>
        <bgColor rgb="FF000000"/>
      </patternFill>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rgb="FFC6EFCE"/>
        <bgColor indexed="64"/>
      </patternFill>
    </fill>
    <fill>
      <patternFill patternType="solid">
        <fgColor theme="2" tint="-9.9978637043366805E-2"/>
        <bgColor indexed="64"/>
      </patternFill>
    </fill>
    <fill>
      <patternFill patternType="solid">
        <fgColor theme="7" tint="0.79998168889431442"/>
        <bgColor indexed="64"/>
      </patternFill>
    </fill>
    <fill>
      <patternFill patternType="lightDown">
        <fgColor theme="0" tint="-0.24994659260841701"/>
        <bgColor theme="0"/>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0" tint="-4.9989318521683403E-2"/>
        <bgColor rgb="FF000000"/>
      </patternFill>
    </fill>
    <fill>
      <patternFill patternType="solid">
        <fgColor rgb="FF00B0F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9"/>
        <bgColor indexed="64"/>
      </patternFill>
    </fill>
  </fills>
  <borders count="4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2" tint="-0.749961851863155"/>
      </bottom>
      <diagonal/>
    </border>
    <border>
      <left/>
      <right/>
      <top style="thin">
        <color theme="2" tint="-0.749961851863155"/>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7">
    <xf numFmtId="0" fontId="0" fillId="0" borderId="0"/>
    <xf numFmtId="43" fontId="2" fillId="0" borderId="0" applyFont="0" applyFill="0" applyBorder="0" applyAlignment="0" applyProtection="0"/>
    <xf numFmtId="0" fontId="4" fillId="0" borderId="0"/>
    <xf numFmtId="0" fontId="1" fillId="0" borderId="0"/>
    <xf numFmtId="0" fontId="2" fillId="0" borderId="0"/>
    <xf numFmtId="0" fontId="35" fillId="0" borderId="0"/>
    <xf numFmtId="0" fontId="36" fillId="0" borderId="0"/>
  </cellStyleXfs>
  <cellXfs count="429">
    <xf numFmtId="0" fontId="0" fillId="0" borderId="0" xfId="0"/>
    <xf numFmtId="0" fontId="0" fillId="0" borderId="0" xfId="0" applyAlignment="1">
      <alignment wrapText="1"/>
    </xf>
    <xf numFmtId="0" fontId="12" fillId="0" borderId="12" xfId="0" applyFont="1" applyBorder="1" applyAlignment="1">
      <alignment horizontal="center" wrapText="1"/>
    </xf>
    <xf numFmtId="0" fontId="12" fillId="6" borderId="12" xfId="0" applyFont="1" applyFill="1" applyBorder="1" applyAlignment="1">
      <alignment horizontal="center" vertical="center" wrapText="1"/>
    </xf>
    <xf numFmtId="0" fontId="8" fillId="0" borderId="12" xfId="0" applyFont="1" applyBorder="1" applyAlignment="1">
      <alignment horizontal="left" vertical="center" wrapText="1"/>
    </xf>
    <xf numFmtId="0" fontId="0" fillId="0" borderId="12" xfId="0" applyBorder="1" applyAlignment="1">
      <alignment horizontal="center" vertical="center"/>
    </xf>
    <xf numFmtId="14" fontId="8" fillId="0" borderId="12" xfId="0" applyNumberFormat="1" applyFont="1" applyBorder="1" applyAlignment="1">
      <alignment horizontal="center" vertical="center" wrapText="1"/>
    </xf>
    <xf numFmtId="0" fontId="0" fillId="0" borderId="12" xfId="0" applyBorder="1" applyAlignment="1">
      <alignment horizontal="center" vertical="center" wrapText="1"/>
    </xf>
    <xf numFmtId="0" fontId="8" fillId="0" borderId="21" xfId="0" applyFont="1" applyBorder="1" applyAlignment="1">
      <alignment horizontal="left" vertical="center" wrapText="1"/>
    </xf>
    <xf numFmtId="14" fontId="8" fillId="0" borderId="21" xfId="0" applyNumberFormat="1" applyFont="1" applyBorder="1" applyAlignment="1">
      <alignment horizontal="center" vertical="center" wrapText="1"/>
    </xf>
    <xf numFmtId="0" fontId="8" fillId="0" borderId="22" xfId="0" applyFont="1" applyBorder="1" applyAlignment="1">
      <alignment horizontal="left" vertical="center" wrapText="1"/>
    </xf>
    <xf numFmtId="14" fontId="8" fillId="0" borderId="22" xfId="0" applyNumberFormat="1" applyFont="1" applyBorder="1" applyAlignment="1">
      <alignment horizontal="center" vertical="center" wrapText="1"/>
    </xf>
    <xf numFmtId="0" fontId="8" fillId="7" borderId="22" xfId="0" applyFont="1" applyFill="1" applyBorder="1" applyAlignment="1">
      <alignment horizontal="left" vertical="center" wrapText="1"/>
    </xf>
    <xf numFmtId="0" fontId="8" fillId="0" borderId="23" xfId="0" applyFont="1" applyBorder="1" applyAlignment="1">
      <alignment horizontal="left" vertical="center" wrapText="1"/>
    </xf>
    <xf numFmtId="14" fontId="8" fillId="0" borderId="23" xfId="0" applyNumberFormat="1" applyFont="1" applyBorder="1" applyAlignment="1">
      <alignment horizontal="center" vertical="center" wrapText="1"/>
    </xf>
    <xf numFmtId="0" fontId="8" fillId="7" borderId="12" xfId="0" applyFont="1" applyFill="1" applyBorder="1" applyAlignment="1">
      <alignment horizontal="left" vertical="center" wrapText="1"/>
    </xf>
    <xf numFmtId="0" fontId="8" fillId="0" borderId="12" xfId="0" applyFont="1" applyBorder="1" applyAlignment="1">
      <alignment horizontal="justify" vertical="center" wrapText="1"/>
    </xf>
    <xf numFmtId="0" fontId="0" fillId="2" borderId="12" xfId="0" applyFill="1" applyBorder="1" applyAlignment="1">
      <alignment horizontal="center" vertical="center" wrapText="1"/>
    </xf>
    <xf numFmtId="0" fontId="0" fillId="0" borderId="12" xfId="0" applyBorder="1"/>
    <xf numFmtId="0" fontId="5" fillId="0" borderId="0" xfId="0" applyFont="1" applyAlignment="1">
      <alignment vertical="center"/>
    </xf>
    <xf numFmtId="0" fontId="0" fillId="0" borderId="14"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wrapText="1"/>
    </xf>
    <xf numFmtId="0" fontId="7" fillId="0" borderId="0" xfId="0" applyFont="1"/>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0" fillId="0" borderId="5" xfId="0" applyBorder="1" applyAlignment="1">
      <alignment vertical="center" wrapText="1"/>
    </xf>
    <xf numFmtId="0" fontId="5" fillId="0" borderId="0" xfId="0" applyFont="1"/>
    <xf numFmtId="0" fontId="15" fillId="16" borderId="12" xfId="0" applyFont="1" applyFill="1" applyBorder="1" applyAlignment="1">
      <alignment horizontal="center" vertical="center" wrapText="1"/>
    </xf>
    <xf numFmtId="0" fontId="17" fillId="0" borderId="0" xfId="0" applyFont="1"/>
    <xf numFmtId="0" fontId="19" fillId="2" borderId="5" xfId="0" applyFont="1" applyFill="1" applyBorder="1" applyAlignment="1" applyProtection="1">
      <alignment vertical="center" wrapText="1"/>
      <protection hidden="1"/>
    </xf>
    <xf numFmtId="0" fontId="19" fillId="2" borderId="6" xfId="0" applyFont="1" applyFill="1" applyBorder="1" applyAlignment="1" applyProtection="1">
      <alignment vertical="center" wrapText="1"/>
      <protection hidden="1"/>
    </xf>
    <xf numFmtId="0" fontId="22" fillId="2" borderId="5" xfId="0" applyFont="1" applyFill="1" applyBorder="1" applyAlignment="1" applyProtection="1">
      <alignment vertical="center" wrapText="1"/>
      <protection hidden="1"/>
    </xf>
    <xf numFmtId="0" fontId="22" fillId="2" borderId="6" xfId="0" applyFont="1" applyFill="1" applyBorder="1" applyAlignment="1" applyProtection="1">
      <alignment vertical="center" wrapText="1"/>
      <protection hidden="1"/>
    </xf>
    <xf numFmtId="0" fontId="19" fillId="2" borderId="5" xfId="0" applyFont="1" applyFill="1" applyBorder="1" applyAlignment="1" applyProtection="1">
      <alignment vertical="center"/>
      <protection hidden="1"/>
    </xf>
    <xf numFmtId="0" fontId="19" fillId="2" borderId="6" xfId="0" applyFont="1" applyFill="1" applyBorder="1" applyAlignment="1" applyProtection="1">
      <alignment vertical="center"/>
      <protection hidden="1"/>
    </xf>
    <xf numFmtId="0" fontId="22" fillId="2" borderId="5" xfId="0" applyFont="1" applyFill="1" applyBorder="1" applyAlignment="1" applyProtection="1">
      <alignment vertical="center"/>
      <protection hidden="1"/>
    </xf>
    <xf numFmtId="0" fontId="22" fillId="2" borderId="6" xfId="0" applyFont="1" applyFill="1" applyBorder="1" applyAlignment="1" applyProtection="1">
      <alignment vertical="center"/>
      <protection hidden="1"/>
    </xf>
    <xf numFmtId="0" fontId="21" fillId="2" borderId="0" xfId="0" applyFont="1" applyFill="1" applyAlignment="1" applyProtection="1">
      <alignment horizontal="left" vertical="center" wrapText="1" indent="2"/>
      <protection hidden="1"/>
    </xf>
    <xf numFmtId="0" fontId="28" fillId="2" borderId="5" xfId="0" applyFont="1" applyFill="1" applyBorder="1" applyAlignment="1" applyProtection="1">
      <alignment vertical="center" wrapText="1"/>
      <protection hidden="1"/>
    </xf>
    <xf numFmtId="0" fontId="29" fillId="2" borderId="0" xfId="0" applyFont="1" applyFill="1" applyAlignment="1" applyProtection="1">
      <alignment vertical="center"/>
      <protection hidden="1"/>
    </xf>
    <xf numFmtId="0" fontId="28" fillId="2" borderId="6" xfId="0" applyFont="1" applyFill="1" applyBorder="1" applyAlignment="1" applyProtection="1">
      <alignment vertical="center" wrapText="1"/>
      <protection hidden="1"/>
    </xf>
    <xf numFmtId="0" fontId="17" fillId="0" borderId="0" xfId="0" applyFont="1" applyAlignment="1" applyProtection="1">
      <alignment vertical="center"/>
      <protection hidden="1"/>
    </xf>
    <xf numFmtId="0" fontId="23" fillId="2" borderId="0" xfId="0" applyFont="1" applyFill="1" applyAlignment="1" applyProtection="1">
      <alignment horizontal="left" vertical="center" wrapText="1" indent="2"/>
      <protection hidden="1"/>
    </xf>
    <xf numFmtId="0" fontId="33" fillId="22" borderId="0" xfId="0" applyFont="1" applyFill="1" applyAlignment="1" applyProtection="1">
      <alignment horizontal="left" vertical="center"/>
      <protection hidden="1"/>
    </xf>
    <xf numFmtId="0" fontId="25" fillId="22" borderId="0" xfId="0" applyFont="1" applyFill="1" applyAlignment="1" applyProtection="1">
      <alignment horizontal="left" vertical="center"/>
      <protection hidden="1"/>
    </xf>
    <xf numFmtId="0" fontId="33" fillId="23" borderId="0" xfId="0" applyFont="1" applyFill="1" applyAlignment="1" applyProtection="1">
      <alignment horizontal="left" vertical="center"/>
      <protection hidden="1"/>
    </xf>
    <xf numFmtId="0" fontId="24" fillId="23" borderId="0" xfId="0" applyFont="1" applyFill="1" applyAlignment="1" applyProtection="1">
      <alignment horizontal="left" vertical="center"/>
      <protection hidden="1"/>
    </xf>
    <xf numFmtId="0" fontId="25" fillId="23" borderId="0" xfId="0" applyFont="1" applyFill="1" applyAlignment="1" applyProtection="1">
      <alignment horizontal="left" vertical="center"/>
      <protection hidden="1"/>
    </xf>
    <xf numFmtId="0" fontId="33" fillId="16" borderId="0" xfId="0" applyFont="1" applyFill="1" applyAlignment="1" applyProtection="1">
      <alignment horizontal="left" vertical="center"/>
      <protection hidden="1"/>
    </xf>
    <xf numFmtId="0" fontId="24" fillId="16" borderId="0" xfId="0" applyFont="1" applyFill="1" applyAlignment="1" applyProtection="1">
      <alignment horizontal="left" vertical="center"/>
      <protection hidden="1"/>
    </xf>
    <xf numFmtId="0" fontId="25" fillId="16" borderId="0" xfId="0" applyFont="1" applyFill="1" applyAlignment="1" applyProtection="1">
      <alignment horizontal="left" vertical="center"/>
      <protection hidden="1"/>
    </xf>
    <xf numFmtId="0" fontId="21" fillId="16" borderId="0" xfId="0" applyFont="1" applyFill="1" applyAlignment="1" applyProtection="1">
      <alignment horizontal="left" vertical="center" wrapText="1" indent="2"/>
      <protection hidden="1"/>
    </xf>
    <xf numFmtId="0" fontId="33" fillId="24" borderId="0" xfId="0" applyFont="1" applyFill="1" applyAlignment="1" applyProtection="1">
      <alignment horizontal="left" vertical="center"/>
      <protection hidden="1"/>
    </xf>
    <xf numFmtId="0" fontId="25" fillId="24" borderId="0" xfId="0" applyFont="1" applyFill="1" applyAlignment="1" applyProtection="1">
      <alignment horizontal="left" vertical="center"/>
      <protection hidden="1"/>
    </xf>
    <xf numFmtId="0" fontId="16" fillId="2" borderId="0" xfId="0" applyFont="1" applyFill="1" applyAlignment="1" applyProtection="1">
      <alignment horizontal="left" vertical="center"/>
      <protection hidden="1"/>
    </xf>
    <xf numFmtId="0" fontId="16" fillId="22" borderId="0" xfId="0" applyFont="1" applyFill="1" applyAlignment="1" applyProtection="1">
      <alignment horizontal="left" vertical="center"/>
      <protection hidden="1"/>
    </xf>
    <xf numFmtId="0" fontId="34" fillId="24" borderId="0" xfId="0" applyFont="1" applyFill="1" applyAlignment="1" applyProtection="1">
      <alignment horizontal="left" vertical="center" wrapText="1"/>
      <protection hidden="1"/>
    </xf>
    <xf numFmtId="0" fontId="34" fillId="2" borderId="0" xfId="0" applyFont="1" applyFill="1" applyAlignment="1" applyProtection="1">
      <alignment horizontal="left" vertical="center" wrapText="1"/>
      <protection hidden="1"/>
    </xf>
    <xf numFmtId="0" fontId="19" fillId="24" borderId="0" xfId="0" applyFont="1" applyFill="1" applyAlignment="1" applyProtection="1">
      <alignment vertical="center" wrapText="1"/>
      <protection hidden="1"/>
    </xf>
    <xf numFmtId="0" fontId="24" fillId="2" borderId="0" xfId="0" applyFont="1" applyFill="1" applyAlignment="1" applyProtection="1">
      <alignment vertical="center"/>
      <protection hidden="1"/>
    </xf>
    <xf numFmtId="0" fontId="25"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26" fillId="2" borderId="0" xfId="0" applyFont="1" applyFill="1" applyAlignment="1" applyProtection="1">
      <alignment vertical="top" wrapText="1"/>
      <protection hidden="1"/>
    </xf>
    <xf numFmtId="0" fontId="0" fillId="0" borderId="3" xfId="0" applyBorder="1"/>
    <xf numFmtId="0" fontId="0" fillId="0" borderId="11" xfId="0" applyBorder="1"/>
    <xf numFmtId="0" fontId="5" fillId="0" borderId="1" xfId="0" applyFont="1" applyBorder="1" applyAlignment="1">
      <alignment vertical="center"/>
    </xf>
    <xf numFmtId="0" fontId="0" fillId="0" borderId="27" xfId="0" applyBorder="1" applyAlignment="1">
      <alignment vertical="center"/>
    </xf>
    <xf numFmtId="0" fontId="0" fillId="0" borderId="3"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27" xfId="0" applyBorder="1" applyAlignment="1">
      <alignment vertical="center" wrapText="1"/>
    </xf>
    <xf numFmtId="0" fontId="0" fillId="0" borderId="1" xfId="0"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27" xfId="0" applyFont="1" applyBorder="1" applyAlignment="1">
      <alignment vertical="center" wrapText="1"/>
    </xf>
    <xf numFmtId="0" fontId="41" fillId="0" borderId="1" xfId="5" applyFont="1" applyBorder="1" applyAlignment="1" applyProtection="1">
      <alignment vertical="center" wrapText="1"/>
      <protection locked="0"/>
    </xf>
    <xf numFmtId="0" fontId="0" fillId="26" borderId="12" xfId="0" applyFill="1" applyBorder="1" applyAlignment="1" applyProtection="1">
      <alignment vertical="center"/>
      <protection locked="0"/>
    </xf>
    <xf numFmtId="0" fontId="0" fillId="26" borderId="12" xfId="0" applyFill="1" applyBorder="1"/>
    <xf numFmtId="0" fontId="0" fillId="0" borderId="12" xfId="0" applyBorder="1" applyAlignment="1">
      <alignment vertical="center" wrapText="1"/>
    </xf>
    <xf numFmtId="0" fontId="0" fillId="29" borderId="12" xfId="0" applyFill="1" applyBorder="1" applyAlignment="1" applyProtection="1">
      <alignment vertical="center"/>
      <protection locked="0"/>
    </xf>
    <xf numFmtId="0" fontId="0" fillId="29" borderId="12" xfId="0" quotePrefix="1" applyFill="1" applyBorder="1"/>
    <xf numFmtId="0" fontId="0" fillId="29" borderId="12" xfId="0" applyFill="1" applyBorder="1"/>
    <xf numFmtId="0" fontId="0" fillId="30" borderId="12" xfId="0" applyFill="1" applyBorder="1" applyAlignment="1" applyProtection="1">
      <alignment vertical="center"/>
      <protection locked="0"/>
    </xf>
    <xf numFmtId="0" fontId="0" fillId="30" borderId="12" xfId="0" applyFill="1" applyBorder="1"/>
    <xf numFmtId="0" fontId="0" fillId="30" borderId="3" xfId="0" applyFill="1" applyBorder="1" applyAlignment="1">
      <alignment wrapText="1"/>
    </xf>
    <xf numFmtId="0" fontId="0" fillId="30" borderId="2" xfId="0" applyFill="1" applyBorder="1" applyAlignment="1">
      <alignment horizontal="center"/>
    </xf>
    <xf numFmtId="0" fontId="0" fillId="25" borderId="12" xfId="0" applyFill="1" applyBorder="1"/>
    <xf numFmtId="0" fontId="0" fillId="0" borderId="8" xfId="0" applyBorder="1" applyAlignment="1">
      <alignment horizontal="center" vertical="center" wrapText="1"/>
    </xf>
    <xf numFmtId="2" fontId="0" fillId="0" borderId="29" xfId="0" applyNumberFormat="1" applyBorder="1" applyAlignment="1">
      <alignment vertical="center"/>
    </xf>
    <xf numFmtId="0" fontId="0" fillId="0" borderId="29" xfId="0" applyBorder="1" applyAlignment="1">
      <alignment vertical="center"/>
    </xf>
    <xf numFmtId="0" fontId="0" fillId="0" borderId="13" xfId="0" applyBorder="1"/>
    <xf numFmtId="0" fontId="0" fillId="0" borderId="13" xfId="0" applyBorder="1" applyAlignment="1">
      <alignment horizontal="center"/>
    </xf>
    <xf numFmtId="0" fontId="0" fillId="0" borderId="13" xfId="0" applyBorder="1" applyAlignment="1">
      <alignment wrapText="1"/>
    </xf>
    <xf numFmtId="0" fontId="0" fillId="0" borderId="4" xfId="0" applyBorder="1"/>
    <xf numFmtId="0" fontId="0" fillId="0" borderId="2" xfId="0" quotePrefix="1" applyBorder="1" applyAlignment="1">
      <alignment horizontal="center"/>
    </xf>
    <xf numFmtId="0" fontId="0" fillId="0" borderId="4" xfId="0" applyBorder="1" applyAlignment="1">
      <alignment horizontal="center"/>
    </xf>
    <xf numFmtId="2" fontId="0" fillId="0" borderId="31" xfId="0" applyNumberFormat="1" applyBorder="1" applyAlignment="1">
      <alignment vertical="center"/>
    </xf>
    <xf numFmtId="0" fontId="0" fillId="0" borderId="31" xfId="0" applyBorder="1" applyAlignment="1">
      <alignment vertical="center"/>
    </xf>
    <xf numFmtId="0" fontId="0" fillId="13" borderId="12" xfId="0" applyFill="1" applyBorder="1"/>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vertical="center" wrapText="1"/>
    </xf>
    <xf numFmtId="0" fontId="28" fillId="2" borderId="0" xfId="0" applyFont="1" applyFill="1" applyAlignment="1" applyProtection="1">
      <alignment vertical="center" wrapText="1"/>
      <protection hidden="1"/>
    </xf>
    <xf numFmtId="0" fontId="0" fillId="25" borderId="11" xfId="0" applyFill="1" applyBorder="1"/>
    <xf numFmtId="0" fontId="0" fillId="0" borderId="31" xfId="0" applyBorder="1" applyAlignment="1">
      <alignment vertical="center" wrapText="1"/>
    </xf>
    <xf numFmtId="0" fontId="30" fillId="0" borderId="0" xfId="0" applyFont="1" applyAlignment="1" applyProtection="1">
      <alignment vertical="center" wrapText="1"/>
      <protection hidden="1"/>
    </xf>
    <xf numFmtId="0" fontId="17" fillId="0" borderId="0" xfId="0" applyFont="1" applyAlignment="1" applyProtection="1">
      <alignment vertical="center" wrapText="1"/>
      <protection hidden="1"/>
    </xf>
    <xf numFmtId="0" fontId="31" fillId="0" borderId="0" xfId="0" applyFont="1" applyAlignment="1" applyProtection="1">
      <alignment vertical="center"/>
      <protection hidden="1"/>
    </xf>
    <xf numFmtId="0" fontId="19" fillId="0" borderId="0" xfId="0" applyFont="1" applyAlignment="1" applyProtection="1">
      <alignment vertical="center"/>
      <protection hidden="1"/>
    </xf>
    <xf numFmtId="0" fontId="21" fillId="0" borderId="0" xfId="0" applyFont="1" applyAlignment="1" applyProtection="1">
      <alignment horizontal="left" vertical="center" wrapText="1" indent="2"/>
      <protection hidden="1"/>
    </xf>
    <xf numFmtId="0" fontId="22" fillId="0" borderId="0" xfId="0" applyFont="1" applyAlignment="1" applyProtection="1">
      <alignment vertical="center"/>
      <protection hidden="1"/>
    </xf>
    <xf numFmtId="0" fontId="23" fillId="2" borderId="0" xfId="0" applyFont="1" applyFill="1" applyAlignment="1" applyProtection="1">
      <alignment horizontal="left" vertical="center" wrapText="1"/>
      <protection hidden="1"/>
    </xf>
    <xf numFmtId="0" fontId="21" fillId="2" borderId="0" xfId="0" applyFont="1" applyFill="1" applyAlignment="1" applyProtection="1">
      <alignment horizontal="left" vertical="center" wrapText="1"/>
      <protection hidden="1"/>
    </xf>
    <xf numFmtId="0" fontId="27"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30" fillId="0" borderId="0" xfId="0" applyFont="1" applyAlignment="1" applyProtection="1">
      <alignment horizontal="center" vertical="center" wrapText="1"/>
      <protection hidden="1"/>
    </xf>
    <xf numFmtId="0" fontId="42" fillId="2" borderId="0" xfId="0" applyFont="1" applyFill="1" applyAlignment="1" applyProtection="1">
      <alignment horizontal="left" vertical="center" wrapText="1"/>
      <protection hidden="1"/>
    </xf>
    <xf numFmtId="0" fontId="13" fillId="0" borderId="0" xfId="0" applyFont="1" applyAlignment="1" applyProtection="1">
      <alignment vertical="center" wrapText="1"/>
      <protection hidden="1"/>
    </xf>
    <xf numFmtId="0" fontId="34" fillId="2" borderId="0" xfId="0" applyFont="1" applyFill="1" applyAlignment="1" applyProtection="1">
      <alignment vertical="center" wrapText="1"/>
      <protection hidden="1"/>
    </xf>
    <xf numFmtId="0" fontId="34" fillId="0" borderId="0" xfId="0" applyFont="1" applyAlignment="1" applyProtection="1">
      <alignment vertical="center" wrapText="1"/>
      <protection hidden="1"/>
    </xf>
    <xf numFmtId="0" fontId="34" fillId="2" borderId="0" xfId="0" applyFont="1" applyFill="1" applyAlignment="1" applyProtection="1">
      <alignment vertical="center"/>
      <protection hidden="1"/>
    </xf>
    <xf numFmtId="0" fontId="34" fillId="0" borderId="0" xfId="0" applyFont="1" applyAlignment="1" applyProtection="1">
      <alignment vertical="center"/>
      <protection hidden="1"/>
    </xf>
    <xf numFmtId="0" fontId="34" fillId="5" borderId="20" xfId="0" applyFont="1" applyFill="1" applyBorder="1" applyAlignment="1" applyProtection="1">
      <alignment horizontal="center" vertical="center" wrapText="1"/>
      <protection hidden="1"/>
    </xf>
    <xf numFmtId="0" fontId="36" fillId="5" borderId="20" xfId="0" applyFont="1" applyFill="1" applyBorder="1" applyAlignment="1" applyProtection="1">
      <alignment horizontal="center" vertical="center" wrapText="1"/>
      <protection hidden="1"/>
    </xf>
    <xf numFmtId="0" fontId="36" fillId="4" borderId="0" xfId="0" applyFont="1" applyFill="1" applyAlignment="1" applyProtection="1">
      <alignment horizontal="center" vertical="center" wrapText="1"/>
      <protection hidden="1"/>
    </xf>
    <xf numFmtId="0" fontId="34" fillId="5" borderId="20" xfId="0" applyFont="1" applyFill="1" applyBorder="1" applyAlignment="1" applyProtection="1">
      <alignment horizontal="right" vertical="center" wrapText="1" indent="1"/>
      <protection hidden="1"/>
    </xf>
    <xf numFmtId="0" fontId="36" fillId="5" borderId="20" xfId="0" applyFont="1" applyFill="1" applyBorder="1" applyAlignment="1" applyProtection="1">
      <alignment horizontal="left" vertical="center" wrapText="1" indent="1"/>
      <protection hidden="1"/>
    </xf>
    <xf numFmtId="0" fontId="34" fillId="0" borderId="0" xfId="0" applyFont="1" applyAlignment="1" applyProtection="1">
      <alignment horizontal="right" vertical="center" wrapText="1" indent="1"/>
      <protection hidden="1"/>
    </xf>
    <xf numFmtId="0" fontId="36" fillId="0" borderId="0" xfId="0" applyFont="1" applyAlignment="1" applyProtection="1">
      <alignment horizontal="left" vertical="center" wrapText="1" indent="1"/>
      <protection hidden="1"/>
    </xf>
    <xf numFmtId="0" fontId="36" fillId="0" borderId="0" xfId="0" applyFont="1" applyAlignment="1" applyProtection="1">
      <alignment horizontal="justify" vertical="justify" wrapText="1"/>
      <protection hidden="1"/>
    </xf>
    <xf numFmtId="0" fontId="34" fillId="2" borderId="0" xfId="0" applyFont="1" applyFill="1" applyBorder="1" applyAlignment="1" applyProtection="1">
      <alignment vertical="center"/>
      <protection hidden="1"/>
    </xf>
    <xf numFmtId="0" fontId="30" fillId="2" borderId="0" xfId="0" applyFont="1" applyFill="1" applyAlignment="1" applyProtection="1">
      <alignment vertical="center" wrapText="1"/>
      <protection hidden="1"/>
    </xf>
    <xf numFmtId="0" fontId="53" fillId="0" borderId="0" xfId="0" applyFont="1" applyAlignment="1" applyProtection="1">
      <alignment horizontal="center" vertical="center"/>
      <protection hidden="1"/>
    </xf>
    <xf numFmtId="0" fontId="19" fillId="2" borderId="0" xfId="0" applyFont="1" applyFill="1" applyAlignment="1" applyProtection="1">
      <alignment vertical="center" wrapText="1"/>
      <protection hidden="1"/>
    </xf>
    <xf numFmtId="0" fontId="39" fillId="2" borderId="0" xfId="0" applyFont="1" applyFill="1" applyAlignment="1" applyProtection="1">
      <alignment vertical="center" wrapText="1"/>
      <protection hidden="1"/>
    </xf>
    <xf numFmtId="0" fontId="39" fillId="0" borderId="0" xfId="0" applyFont="1" applyAlignment="1" applyProtection="1">
      <alignment vertical="center" wrapText="1"/>
      <protection hidden="1"/>
    </xf>
    <xf numFmtId="0" fontId="54" fillId="0" borderId="0" xfId="0" applyFont="1" applyAlignment="1" applyProtection="1">
      <alignment vertical="center" wrapText="1"/>
      <protection hidden="1"/>
    </xf>
    <xf numFmtId="0" fontId="28" fillId="0" borderId="0" xfId="0" applyFont="1" applyAlignment="1" applyProtection="1">
      <alignment vertical="center" wrapText="1"/>
      <protection hidden="1"/>
    </xf>
    <xf numFmtId="0" fontId="19" fillId="0" borderId="0" xfId="0" applyFont="1" applyAlignment="1" applyProtection="1">
      <alignment vertical="center" wrapText="1"/>
      <protection hidden="1"/>
    </xf>
    <xf numFmtId="0" fontId="16" fillId="2" borderId="0" xfId="0" applyFont="1" applyFill="1" applyAlignment="1" applyProtection="1">
      <alignment vertical="center" wrapText="1"/>
      <protection hidden="1"/>
    </xf>
    <xf numFmtId="0" fontId="46" fillId="2" borderId="0" xfId="0" applyFont="1" applyFill="1" applyAlignment="1" applyProtection="1">
      <alignment vertical="center" wrapText="1"/>
      <protection hidden="1"/>
    </xf>
    <xf numFmtId="0" fontId="46"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55" fillId="2" borderId="0" xfId="0" applyFont="1" applyFill="1" applyAlignment="1" applyProtection="1">
      <alignment vertical="center" wrapText="1"/>
      <protection hidden="1"/>
    </xf>
    <xf numFmtId="0" fontId="56" fillId="2" borderId="0" xfId="0" applyFont="1" applyFill="1" applyAlignment="1" applyProtection="1">
      <alignment vertical="center" wrapText="1"/>
      <protection hidden="1"/>
    </xf>
    <xf numFmtId="0" fontId="56" fillId="0" borderId="0" xfId="0" applyFont="1" applyAlignment="1" applyProtection="1">
      <alignment vertical="center" wrapText="1"/>
      <protection hidden="1"/>
    </xf>
    <xf numFmtId="0" fontId="55" fillId="0" borderId="0" xfId="0" applyFont="1" applyAlignment="1" applyProtection="1">
      <alignment vertical="center" wrapText="1"/>
      <protection hidden="1"/>
    </xf>
    <xf numFmtId="0" fontId="56" fillId="0" borderId="0" xfId="0" applyFont="1" applyAlignment="1" applyProtection="1">
      <alignment horizontal="left" vertical="center" wrapText="1"/>
      <protection hidden="1"/>
    </xf>
    <xf numFmtId="0" fontId="51" fillId="2" borderId="0" xfId="0" applyFont="1" applyFill="1" applyAlignment="1" applyProtection="1">
      <alignment vertical="center" wrapText="1"/>
      <protection hidden="1"/>
    </xf>
    <xf numFmtId="0" fontId="57" fillId="2" borderId="0" xfId="0" applyFont="1" applyFill="1" applyAlignment="1" applyProtection="1">
      <alignment vertical="center" wrapText="1"/>
      <protection hidden="1"/>
    </xf>
    <xf numFmtId="0" fontId="57" fillId="0" borderId="0" xfId="0" applyFont="1" applyAlignment="1" applyProtection="1">
      <alignment vertical="center" wrapText="1"/>
      <protection hidden="1"/>
    </xf>
    <xf numFmtId="0" fontId="43" fillId="0" borderId="0" xfId="0" applyFont="1" applyAlignment="1" applyProtection="1">
      <alignment vertical="center" wrapText="1"/>
      <protection hidden="1"/>
    </xf>
    <xf numFmtId="0" fontId="51" fillId="0" borderId="0" xfId="0" applyFont="1" applyAlignment="1" applyProtection="1">
      <alignment vertical="center" wrapText="1"/>
      <protection hidden="1"/>
    </xf>
    <xf numFmtId="0" fontId="43" fillId="0" borderId="0" xfId="0" applyFont="1" applyAlignment="1" applyProtection="1">
      <alignment horizontal="left" vertical="center" wrapText="1"/>
      <protection hidden="1"/>
    </xf>
    <xf numFmtId="0" fontId="51" fillId="2" borderId="0" xfId="0" applyFont="1" applyFill="1" applyAlignment="1" applyProtection="1">
      <alignment vertical="center"/>
      <protection hidden="1"/>
    </xf>
    <xf numFmtId="0" fontId="51" fillId="2" borderId="2" xfId="0" applyFont="1" applyFill="1" applyBorder="1" applyAlignment="1" applyProtection="1">
      <alignment vertical="center"/>
      <protection hidden="1"/>
    </xf>
    <xf numFmtId="0" fontId="57" fillId="2" borderId="4" xfId="0" applyFont="1" applyFill="1" applyBorder="1" applyAlignment="1" applyProtection="1">
      <alignment vertical="center"/>
      <protection hidden="1"/>
    </xf>
    <xf numFmtId="0" fontId="57" fillId="2" borderId="0" xfId="0" applyFont="1" applyFill="1" applyAlignment="1" applyProtection="1">
      <alignment vertical="center"/>
      <protection hidden="1"/>
    </xf>
    <xf numFmtId="0" fontId="57" fillId="0" borderId="0" xfId="0" applyFont="1" applyAlignment="1" applyProtection="1">
      <alignment vertical="center"/>
      <protection hidden="1"/>
    </xf>
    <xf numFmtId="0" fontId="43" fillId="0" borderId="0" xfId="0" applyFont="1" applyAlignment="1" applyProtection="1">
      <alignment vertical="center"/>
      <protection hidden="1"/>
    </xf>
    <xf numFmtId="0" fontId="51" fillId="0" borderId="0" xfId="0" applyFont="1" applyAlignment="1" applyProtection="1">
      <alignment vertical="center"/>
      <protection hidden="1"/>
    </xf>
    <xf numFmtId="0" fontId="52" fillId="0" borderId="0" xfId="0" applyFont="1" applyAlignment="1" applyProtection="1">
      <alignment vertical="center" wrapText="1"/>
      <protection hidden="1"/>
    </xf>
    <xf numFmtId="0" fontId="28" fillId="0" borderId="0" xfId="0" applyFont="1" applyAlignment="1" applyProtection="1">
      <alignment horizontal="left" vertical="center" wrapText="1"/>
      <protection hidden="1"/>
    </xf>
    <xf numFmtId="0" fontId="22" fillId="2" borderId="0" xfId="0" applyFont="1" applyFill="1" applyAlignment="1" applyProtection="1">
      <alignment vertical="center" wrapText="1"/>
      <protection hidden="1"/>
    </xf>
    <xf numFmtId="0" fontId="22" fillId="0" borderId="0" xfId="0" applyFont="1" applyAlignment="1" applyProtection="1">
      <alignment vertical="center" wrapText="1"/>
      <protection hidden="1"/>
    </xf>
    <xf numFmtId="0" fontId="31" fillId="0" borderId="0" xfId="0" applyFont="1" applyAlignment="1" applyProtection="1">
      <alignment vertical="center" wrapText="1"/>
      <protection hidden="1"/>
    </xf>
    <xf numFmtId="0" fontId="25" fillId="0" borderId="0" xfId="0" applyFont="1" applyAlignment="1" applyProtection="1">
      <alignment vertical="center" wrapText="1"/>
      <protection hidden="1"/>
    </xf>
    <xf numFmtId="0" fontId="42" fillId="0" borderId="0" xfId="0" applyFont="1" applyAlignment="1" applyProtection="1">
      <alignment horizontal="left" vertical="center" wrapText="1"/>
      <protection hidden="1"/>
    </xf>
    <xf numFmtId="0" fontId="19" fillId="2" borderId="0" xfId="0" applyFont="1" applyFill="1" applyAlignment="1" applyProtection="1">
      <alignment vertical="center"/>
      <protection hidden="1"/>
    </xf>
    <xf numFmtId="0" fontId="52" fillId="0" borderId="0" xfId="0" applyFont="1" applyAlignment="1" applyProtection="1">
      <alignment vertical="center"/>
      <protection hidden="1"/>
    </xf>
    <xf numFmtId="0" fontId="22" fillId="2" borderId="0" xfId="0" applyFont="1" applyFill="1" applyAlignment="1" applyProtection="1">
      <alignment vertical="center"/>
      <protection hidden="1"/>
    </xf>
    <xf numFmtId="0" fontId="25" fillId="0" borderId="0" xfId="0" applyFont="1" applyAlignment="1" applyProtection="1">
      <alignment vertical="center"/>
      <protection hidden="1"/>
    </xf>
    <xf numFmtId="0" fontId="31" fillId="2" borderId="0" xfId="0" applyFont="1" applyFill="1" applyAlignment="1" applyProtection="1">
      <alignment vertical="center" wrapText="1"/>
      <protection hidden="1"/>
    </xf>
    <xf numFmtId="0" fontId="17" fillId="2" borderId="0" xfId="0" applyFont="1" applyFill="1" applyAlignment="1" applyProtection="1">
      <alignmen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0" fillId="0" borderId="0" xfId="0" applyFont="1" applyAlignment="1" applyProtection="1">
      <alignment vertical="center"/>
      <protection hidden="1"/>
    </xf>
    <xf numFmtId="0" fontId="17" fillId="2" borderId="0" xfId="0" applyFont="1" applyFill="1" applyAlignment="1" applyProtection="1">
      <alignment vertical="center" wrapText="1"/>
      <protection hidden="1"/>
    </xf>
    <xf numFmtId="0" fontId="51" fillId="2" borderId="5" xfId="0" applyFont="1" applyFill="1" applyBorder="1" applyAlignment="1" applyProtection="1">
      <alignment vertical="center"/>
      <protection hidden="1"/>
    </xf>
    <xf numFmtId="0" fontId="51" fillId="2" borderId="6" xfId="0" applyFont="1" applyFill="1" applyBorder="1" applyAlignment="1" applyProtection="1">
      <alignment vertical="center"/>
      <protection hidden="1"/>
    </xf>
    <xf numFmtId="0" fontId="58" fillId="0" borderId="0" xfId="0" applyFont="1" applyAlignment="1" applyProtection="1">
      <alignment vertical="center"/>
      <protection hidden="1"/>
    </xf>
    <xf numFmtId="0" fontId="58" fillId="0" borderId="0" xfId="0" applyFont="1" applyAlignment="1" applyProtection="1">
      <alignment vertical="center" wrapText="1"/>
      <protection hidden="1"/>
    </xf>
    <xf numFmtId="0" fontId="59" fillId="2" borderId="0" xfId="0" applyFont="1" applyFill="1" applyAlignment="1" applyProtection="1">
      <alignment vertical="center" wrapText="1"/>
      <protection hidden="1"/>
    </xf>
    <xf numFmtId="0" fontId="59"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62" fillId="0" borderId="0" xfId="0" applyFont="1" applyAlignment="1" applyProtection="1">
      <alignment vertical="center" wrapText="1"/>
      <protection hidden="1"/>
    </xf>
    <xf numFmtId="0" fontId="63" fillId="0" borderId="11" xfId="0" applyFont="1" applyBorder="1" applyAlignment="1" applyProtection="1">
      <alignment horizontal="center" vertical="center"/>
      <protection hidden="1"/>
    </xf>
    <xf numFmtId="0" fontId="64" fillId="0" borderId="0" xfId="0" applyFont="1" applyAlignment="1" applyProtection="1">
      <alignment horizontal="left" vertical="center" wrapText="1"/>
      <protection hidden="1"/>
    </xf>
    <xf numFmtId="0" fontId="62" fillId="0" borderId="9" xfId="0" applyFont="1" applyBorder="1" applyAlignment="1" applyProtection="1">
      <alignment vertical="center" wrapText="1"/>
      <protection hidden="1"/>
    </xf>
    <xf numFmtId="0" fontId="64" fillId="0" borderId="9" xfId="0" applyFont="1" applyBorder="1" applyAlignment="1" applyProtection="1">
      <alignment horizontal="left" vertical="center" wrapText="1"/>
      <protection hidden="1"/>
    </xf>
    <xf numFmtId="0" fontId="17" fillId="3" borderId="20" xfId="0" applyFont="1" applyFill="1" applyBorder="1" applyAlignment="1" applyProtection="1">
      <alignment vertical="center" wrapText="1"/>
      <protection hidden="1"/>
    </xf>
    <xf numFmtId="0" fontId="64" fillId="0" borderId="0" xfId="0" applyFont="1" applyAlignment="1" applyProtection="1">
      <alignment vertical="center" wrapText="1"/>
      <protection hidden="1"/>
    </xf>
    <xf numFmtId="0" fontId="65" fillId="0" borderId="0" xfId="0" applyFont="1" applyAlignment="1" applyProtection="1">
      <alignment vertical="center" wrapText="1"/>
      <protection hidden="1"/>
    </xf>
    <xf numFmtId="0" fontId="64" fillId="0" borderId="10" xfId="0" applyFont="1" applyBorder="1" applyAlignment="1" applyProtection="1">
      <alignment horizontal="left" vertical="center" wrapText="1"/>
      <protection hidden="1"/>
    </xf>
    <xf numFmtId="0" fontId="66" fillId="0" borderId="0" xfId="0" applyFont="1" applyAlignment="1" applyProtection="1">
      <alignment vertical="center" wrapText="1"/>
      <protection hidden="1"/>
    </xf>
    <xf numFmtId="0" fontId="67" fillId="0" borderId="0" xfId="0" applyFont="1" applyAlignment="1" applyProtection="1">
      <alignment vertical="center" wrapText="1"/>
      <protection hidden="1"/>
    </xf>
    <xf numFmtId="0" fontId="67" fillId="0" borderId="0" xfId="0" applyFont="1" applyAlignment="1" applyProtection="1">
      <alignment horizontal="left" vertical="center" wrapText="1"/>
      <protection hidden="1"/>
    </xf>
    <xf numFmtId="0" fontId="68" fillId="0" borderId="0" xfId="0" applyFont="1" applyAlignment="1" applyProtection="1">
      <alignment vertical="center" wrapText="1"/>
      <protection hidden="1"/>
    </xf>
    <xf numFmtId="0" fontId="52" fillId="2" borderId="0" xfId="0" applyFont="1" applyFill="1" applyAlignment="1" applyProtection="1">
      <alignment vertical="center" wrapText="1"/>
      <protection locked="0"/>
    </xf>
    <xf numFmtId="0" fontId="52" fillId="2" borderId="1" xfId="0" applyFont="1" applyFill="1" applyBorder="1" applyAlignment="1" applyProtection="1">
      <alignment horizontal="right" vertical="center" wrapText="1"/>
      <protection locked="0"/>
    </xf>
    <xf numFmtId="0" fontId="69" fillId="2" borderId="1" xfId="0" applyFont="1" applyFill="1" applyBorder="1" applyAlignment="1" applyProtection="1">
      <alignment horizontal="left" vertical="center" wrapText="1"/>
      <protection locked="0"/>
    </xf>
    <xf numFmtId="0" fontId="66" fillId="0" borderId="12" xfId="0" applyFont="1" applyBorder="1" applyAlignment="1">
      <alignment horizontal="center" vertical="center" wrapText="1"/>
    </xf>
    <xf numFmtId="0" fontId="65" fillId="0" borderId="12" xfId="0" applyFont="1" applyBorder="1" applyAlignment="1">
      <alignment horizontal="center" vertical="center" wrapText="1"/>
    </xf>
    <xf numFmtId="0" fontId="62" fillId="0" borderId="12" xfId="0" applyFont="1" applyBorder="1" applyAlignment="1">
      <alignment horizontal="left" vertical="center" wrapText="1"/>
    </xf>
    <xf numFmtId="0" fontId="62" fillId="0" borderId="12" xfId="0" applyFont="1" applyBorder="1" applyAlignment="1">
      <alignment horizontal="center" vertical="center" wrapText="1"/>
    </xf>
    <xf numFmtId="0" fontId="70" fillId="12" borderId="12" xfId="0" applyFont="1" applyFill="1" applyBorder="1" applyAlignment="1">
      <alignment horizontal="left" vertical="top" wrapText="1"/>
    </xf>
    <xf numFmtId="0" fontId="62" fillId="0" borderId="12" xfId="0" applyFont="1" applyBorder="1" applyAlignment="1">
      <alignment wrapText="1"/>
    </xf>
    <xf numFmtId="0" fontId="62" fillId="0" borderId="12" xfId="0" applyFont="1" applyBorder="1" applyAlignment="1">
      <alignment vertical="top" wrapText="1"/>
    </xf>
    <xf numFmtId="0" fontId="17" fillId="0" borderId="12" xfId="0" applyFont="1" applyBorder="1"/>
    <xf numFmtId="0" fontId="17" fillId="0" borderId="12" xfId="0" applyFont="1" applyBorder="1" applyAlignment="1">
      <alignment wrapText="1"/>
    </xf>
    <xf numFmtId="0" fontId="71" fillId="0" borderId="12" xfId="0" applyFont="1" applyBorder="1" applyAlignment="1" applyProtection="1">
      <alignment horizontal="center"/>
      <protection hidden="1"/>
    </xf>
    <xf numFmtId="0" fontId="50" fillId="0" borderId="0" xfId="0" applyFont="1"/>
    <xf numFmtId="0" fontId="17" fillId="0" borderId="0" xfId="0" applyFont="1" applyAlignment="1">
      <alignment wrapText="1"/>
    </xf>
    <xf numFmtId="0" fontId="72" fillId="18" borderId="12" xfId="0" applyFont="1" applyFill="1" applyBorder="1" applyAlignment="1">
      <alignment horizontal="center" vertical="center" wrapText="1"/>
    </xf>
    <xf numFmtId="0" fontId="15" fillId="11" borderId="11" xfId="0" applyFont="1" applyFill="1" applyBorder="1" applyAlignment="1">
      <alignment horizontal="center" vertical="center"/>
    </xf>
    <xf numFmtId="0" fontId="34" fillId="11" borderId="11" xfId="0" applyFont="1" applyFill="1" applyBorder="1" applyAlignment="1">
      <alignment vertical="center" wrapText="1"/>
    </xf>
    <xf numFmtId="0" fontId="17" fillId="11" borderId="11" xfId="0" applyFont="1" applyFill="1" applyBorder="1" applyAlignment="1">
      <alignment horizontal="center" vertical="center" wrapText="1"/>
    </xf>
    <xf numFmtId="0" fontId="34" fillId="15" borderId="16" xfId="0" applyFont="1" applyFill="1" applyBorder="1" applyAlignment="1">
      <alignment vertical="center"/>
    </xf>
    <xf numFmtId="0" fontId="17" fillId="15" borderId="16" xfId="0" applyFont="1" applyFill="1" applyBorder="1" applyAlignment="1">
      <alignment horizontal="center" vertical="center" wrapText="1"/>
    </xf>
    <xf numFmtId="0" fontId="17" fillId="15" borderId="32" xfId="0" applyFont="1" applyFill="1" applyBorder="1" applyAlignment="1">
      <alignment horizontal="center" vertical="center" wrapText="1"/>
    </xf>
    <xf numFmtId="0" fontId="34" fillId="15" borderId="12" xfId="0" applyFont="1" applyFill="1" applyBorder="1" applyAlignment="1">
      <alignment vertical="center"/>
    </xf>
    <xf numFmtId="0" fontId="17" fillId="15" borderId="12" xfId="0" applyFont="1" applyFill="1" applyBorder="1" applyAlignment="1">
      <alignment horizontal="center" vertical="center" wrapText="1"/>
    </xf>
    <xf numFmtId="0" fontId="17" fillId="15" borderId="33" xfId="0" applyFont="1" applyFill="1" applyBorder="1" applyAlignment="1">
      <alignment horizontal="center" vertical="center" wrapText="1"/>
    </xf>
    <xf numFmtId="0" fontId="71" fillId="15" borderId="19" xfId="0" applyFont="1" applyFill="1" applyBorder="1" applyAlignment="1">
      <alignment vertical="center"/>
    </xf>
    <xf numFmtId="0" fontId="17" fillId="15" borderId="19" xfId="0" applyFont="1" applyFill="1" applyBorder="1" applyAlignment="1" applyProtection="1">
      <alignment horizontal="center" vertical="center" wrapText="1"/>
      <protection hidden="1"/>
    </xf>
    <xf numFmtId="0" fontId="17" fillId="15" borderId="34" xfId="0" applyFont="1" applyFill="1" applyBorder="1" applyAlignment="1" applyProtection="1">
      <alignment horizontal="center" vertical="center" wrapText="1"/>
      <protection hidden="1"/>
    </xf>
    <xf numFmtId="0" fontId="34" fillId="5" borderId="12" xfId="0" applyFont="1" applyFill="1" applyBorder="1" applyAlignment="1">
      <alignment vertical="center"/>
    </xf>
    <xf numFmtId="0" fontId="17" fillId="5" borderId="12"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71" fillId="5" borderId="11" xfId="0" applyFont="1" applyFill="1" applyBorder="1" applyAlignment="1">
      <alignment vertical="center"/>
    </xf>
    <xf numFmtId="0" fontId="17" fillId="5" borderId="11" xfId="0" applyFont="1" applyFill="1" applyBorder="1" applyAlignment="1" applyProtection="1">
      <alignment horizontal="center" vertical="center" wrapText="1"/>
      <protection hidden="1"/>
    </xf>
    <xf numFmtId="0" fontId="34" fillId="13" borderId="15" xfId="0" applyFont="1" applyFill="1" applyBorder="1" applyAlignment="1">
      <alignment vertical="center"/>
    </xf>
    <xf numFmtId="0" fontId="17" fillId="13" borderId="16" xfId="0" applyFont="1" applyFill="1" applyBorder="1" applyAlignment="1">
      <alignment horizontal="center" vertical="center" wrapText="1"/>
    </xf>
    <xf numFmtId="0" fontId="17" fillId="13" borderId="32" xfId="0" applyFont="1" applyFill="1" applyBorder="1" applyAlignment="1">
      <alignment horizontal="center" vertical="center" wrapText="1"/>
    </xf>
    <xf numFmtId="0" fontId="34" fillId="13" borderId="17" xfId="0" applyFont="1" applyFill="1" applyBorder="1" applyAlignment="1">
      <alignment vertical="center"/>
    </xf>
    <xf numFmtId="0" fontId="17" fillId="13" borderId="12" xfId="0" applyFont="1" applyFill="1" applyBorder="1" applyAlignment="1">
      <alignment horizontal="center" vertical="center" wrapText="1"/>
    </xf>
    <xf numFmtId="0" fontId="17" fillId="13" borderId="33" xfId="0" applyFont="1" applyFill="1" applyBorder="1" applyAlignment="1">
      <alignment horizontal="center" vertical="center" wrapText="1"/>
    </xf>
    <xf numFmtId="0" fontId="71" fillId="13" borderId="18" xfId="0" applyFont="1" applyFill="1" applyBorder="1" applyAlignment="1">
      <alignment vertical="center"/>
    </xf>
    <xf numFmtId="0" fontId="17" fillId="13" borderId="19" xfId="0" applyFont="1" applyFill="1" applyBorder="1" applyAlignment="1" applyProtection="1">
      <alignment horizontal="center" vertical="center" wrapText="1"/>
      <protection hidden="1"/>
    </xf>
    <xf numFmtId="0" fontId="34" fillId="14" borderId="10" xfId="0" applyFont="1" applyFill="1" applyBorder="1" applyAlignment="1">
      <alignment vertical="center"/>
    </xf>
    <xf numFmtId="0" fontId="17" fillId="14" borderId="10" xfId="0" applyFont="1" applyFill="1" applyBorder="1" applyAlignment="1">
      <alignment horizontal="center" vertical="center" wrapText="1"/>
    </xf>
    <xf numFmtId="0" fontId="34" fillId="14" borderId="12" xfId="0" applyFont="1" applyFill="1" applyBorder="1" applyAlignment="1">
      <alignment vertical="center"/>
    </xf>
    <xf numFmtId="0" fontId="17" fillId="14" borderId="12" xfId="0" applyFont="1" applyFill="1" applyBorder="1" applyAlignment="1">
      <alignment horizontal="center" vertical="center" wrapText="1"/>
    </xf>
    <xf numFmtId="0" fontId="17" fillId="14" borderId="19" xfId="0" applyFont="1" applyFill="1" applyBorder="1" applyAlignment="1" applyProtection="1">
      <alignment horizontal="center" vertical="center" wrapText="1"/>
      <protection hidden="1"/>
    </xf>
    <xf numFmtId="0" fontId="71" fillId="14" borderId="12" xfId="0" applyFont="1" applyFill="1" applyBorder="1"/>
    <xf numFmtId="0" fontId="73" fillId="14" borderId="12" xfId="0" applyFont="1" applyFill="1" applyBorder="1" applyAlignment="1" applyProtection="1">
      <alignment horizontal="center" vertical="center" wrapText="1"/>
      <protection hidden="1"/>
    </xf>
    <xf numFmtId="0" fontId="71" fillId="14" borderId="12" xfId="0" applyFont="1" applyFill="1" applyBorder="1" applyAlignment="1">
      <alignment vertical="center"/>
    </xf>
    <xf numFmtId="0" fontId="46" fillId="9" borderId="12" xfId="0" applyFont="1" applyFill="1" applyBorder="1" applyAlignment="1">
      <alignment horizontal="center" vertical="center" wrapText="1"/>
    </xf>
    <xf numFmtId="0" fontId="17" fillId="0" borderId="0" xfId="0" applyFont="1" applyAlignment="1">
      <alignment vertical="center"/>
    </xf>
    <xf numFmtId="0" fontId="17" fillId="0" borderId="12" xfId="0" applyFont="1" applyBorder="1" applyAlignment="1">
      <alignment horizontal="center" vertical="center"/>
    </xf>
    <xf numFmtId="0" fontId="17" fillId="0" borderId="12" xfId="0" applyFont="1" applyBorder="1" applyAlignment="1" applyProtection="1">
      <alignment horizontal="left" vertical="center"/>
      <protection locked="0"/>
    </xf>
    <xf numFmtId="2" fontId="52" fillId="19" borderId="12" xfId="0" applyNumberFormat="1" applyFont="1" applyFill="1" applyBorder="1" applyAlignment="1" applyProtection="1">
      <alignment horizontal="center" vertical="center" wrapText="1"/>
      <protection hidden="1"/>
    </xf>
    <xf numFmtId="2" fontId="73" fillId="8" borderId="12" xfId="0" quotePrefix="1" applyNumberFormat="1" applyFont="1" applyFill="1" applyBorder="1" applyAlignment="1">
      <alignment horizontal="center" vertical="center" wrapText="1"/>
    </xf>
    <xf numFmtId="2" fontId="33" fillId="0" borderId="12" xfId="0" applyNumberFormat="1" applyFont="1" applyBorder="1" applyAlignment="1" applyProtection="1">
      <alignment horizontal="center" vertical="center" wrapText="1"/>
      <protection hidden="1"/>
    </xf>
    <xf numFmtId="0" fontId="62" fillId="0" borderId="12" xfId="0" applyFont="1" applyBorder="1" applyAlignment="1" applyProtection="1">
      <alignment horizontal="justify" vertical="center" wrapText="1"/>
      <protection locked="0"/>
    </xf>
    <xf numFmtId="14" fontId="62" fillId="0" borderId="12" xfId="0" applyNumberFormat="1" applyFont="1" applyBorder="1" applyAlignment="1" applyProtection="1">
      <alignment horizontal="center" vertical="center" wrapText="1"/>
      <protection locked="0"/>
    </xf>
    <xf numFmtId="0" fontId="52" fillId="19" borderId="12" xfId="0" applyFont="1" applyFill="1" applyBorder="1" applyAlignment="1" applyProtection="1">
      <alignment horizontal="center" vertical="center" wrapText="1"/>
      <protection locked="0" hidden="1"/>
    </xf>
    <xf numFmtId="0" fontId="52" fillId="19" borderId="12" xfId="0" applyFont="1" applyFill="1" applyBorder="1" applyAlignment="1" applyProtection="1">
      <alignment horizontal="center" vertical="center" wrapText="1"/>
      <protection hidden="1"/>
    </xf>
    <xf numFmtId="0" fontId="17" fillId="0" borderId="12" xfId="0" applyFont="1" applyBorder="1" applyAlignment="1" applyProtection="1">
      <alignment horizontal="left" vertical="center" wrapText="1"/>
      <protection locked="0"/>
    </xf>
    <xf numFmtId="0" fontId="71" fillId="20" borderId="12" xfId="0" applyFont="1" applyFill="1" applyBorder="1" applyAlignment="1">
      <alignment vertical="center"/>
    </xf>
    <xf numFmtId="0" fontId="71" fillId="14" borderId="0" xfId="0" applyFont="1" applyFill="1" applyAlignment="1">
      <alignment vertical="center"/>
    </xf>
    <xf numFmtId="0" fontId="71" fillId="0" borderId="0" xfId="0" applyFont="1" applyAlignment="1">
      <alignment vertical="center"/>
    </xf>
    <xf numFmtId="9" fontId="17" fillId="0" borderId="0" xfId="0" applyNumberFormat="1" applyFont="1" applyAlignment="1">
      <alignment vertical="center"/>
    </xf>
    <xf numFmtId="0" fontId="17" fillId="14" borderId="0" xfId="0" applyFont="1" applyFill="1" applyAlignment="1">
      <alignment vertical="center"/>
    </xf>
    <xf numFmtId="0" fontId="68" fillId="0" borderId="12" xfId="0" applyFont="1" applyBorder="1" applyAlignment="1">
      <alignment horizontal="center" vertical="center" wrapText="1"/>
    </xf>
    <xf numFmtId="0" fontId="68" fillId="31" borderId="12" xfId="0" applyFont="1" applyFill="1" applyBorder="1" applyAlignment="1">
      <alignment horizontal="center" vertical="center" wrapText="1"/>
    </xf>
    <xf numFmtId="0" fontId="17" fillId="25" borderId="0" xfId="0" applyFont="1" applyFill="1" applyAlignment="1">
      <alignment wrapText="1"/>
    </xf>
    <xf numFmtId="0" fontId="17" fillId="25" borderId="0" xfId="0" applyFont="1" applyFill="1" applyAlignment="1">
      <alignment vertical="center" wrapText="1"/>
    </xf>
    <xf numFmtId="0" fontId="1" fillId="0" borderId="3" xfId="5" applyFont="1" applyBorder="1" applyAlignment="1" applyProtection="1">
      <alignment vertical="center" wrapText="1"/>
      <protection locked="0"/>
    </xf>
    <xf numFmtId="0" fontId="17" fillId="0" borderId="12" xfId="0" applyFont="1" applyBorder="1" applyAlignment="1" applyProtection="1">
      <alignment horizontal="left"/>
      <protection hidden="1"/>
    </xf>
    <xf numFmtId="0" fontId="71" fillId="0" borderId="12" xfId="0" applyFont="1" applyBorder="1" applyAlignment="1" applyProtection="1">
      <alignment horizontal="left"/>
      <protection hidden="1"/>
    </xf>
    <xf numFmtId="0" fontId="71" fillId="0" borderId="12" xfId="0" applyFont="1" applyBorder="1" applyAlignment="1" applyProtection="1">
      <alignment horizontal="center" vertical="center" wrapText="1"/>
      <protection hidden="1"/>
    </xf>
    <xf numFmtId="0" fontId="71" fillId="0" borderId="12" xfId="0" applyFont="1" applyBorder="1" applyAlignment="1" applyProtection="1">
      <alignment horizontal="center" vertical="center"/>
      <protection hidden="1"/>
    </xf>
    <xf numFmtId="0" fontId="17" fillId="0" borderId="12" xfId="0" applyFont="1" applyBorder="1" applyAlignment="1" applyProtection="1">
      <alignment horizontal="center" vertical="center" wrapText="1"/>
      <protection hidden="1"/>
    </xf>
    <xf numFmtId="0" fontId="52"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52" fillId="2" borderId="1" xfId="0" applyFont="1" applyFill="1" applyBorder="1" applyAlignment="1" applyProtection="1">
      <alignment horizontal="left" vertical="center" wrapText="1"/>
      <protection locked="0"/>
    </xf>
    <xf numFmtId="0" fontId="52" fillId="2" borderId="27" xfId="0" applyFont="1" applyFill="1" applyBorder="1" applyAlignment="1" applyProtection="1">
      <alignment horizontal="center" vertical="center" wrapText="1"/>
      <protection locked="0"/>
    </xf>
    <xf numFmtId="0" fontId="34" fillId="14" borderId="12" xfId="0" applyFont="1" applyFill="1" applyBorder="1" applyAlignment="1">
      <alignment vertical="center" wrapText="1"/>
    </xf>
    <xf numFmtId="0" fontId="71" fillId="14" borderId="19" xfId="0" applyFont="1" applyFill="1" applyBorder="1" applyAlignment="1">
      <alignment vertical="center" wrapText="1"/>
    </xf>
    <xf numFmtId="0" fontId="76" fillId="0" borderId="12" xfId="0" applyFont="1" applyBorder="1" applyAlignment="1" applyProtection="1">
      <alignment horizontal="justify" vertical="center" wrapText="1"/>
    </xf>
    <xf numFmtId="0" fontId="52" fillId="2" borderId="12" xfId="0" applyFont="1" applyFill="1" applyBorder="1" applyAlignment="1" applyProtection="1">
      <alignment horizontal="center" vertical="center" wrapText="1"/>
    </xf>
    <xf numFmtId="0" fontId="52" fillId="2" borderId="0" xfId="0" applyFont="1" applyFill="1" applyAlignment="1" applyProtection="1">
      <alignment horizontal="right" vertical="center" wrapText="1"/>
    </xf>
    <xf numFmtId="0" fontId="52" fillId="2" borderId="0" xfId="0" applyFont="1" applyFill="1" applyAlignment="1" applyProtection="1">
      <alignment vertical="center" wrapText="1"/>
    </xf>
    <xf numFmtId="2" fontId="74" fillId="10" borderId="12" xfId="0" applyNumberFormat="1" applyFont="1" applyFill="1" applyBorder="1" applyAlignment="1" applyProtection="1">
      <alignment horizontal="center" vertical="center"/>
      <protection hidden="1"/>
    </xf>
    <xf numFmtId="2" fontId="75" fillId="8" borderId="12" xfId="0" quotePrefix="1" applyNumberFormat="1" applyFont="1" applyFill="1" applyBorder="1" applyAlignment="1" applyProtection="1">
      <alignment horizontal="center" vertical="center" wrapText="1"/>
      <protection hidden="1"/>
    </xf>
    <xf numFmtId="43" fontId="71" fillId="0" borderId="12" xfId="1" applyFont="1" applyFill="1" applyBorder="1" applyAlignment="1" applyProtection="1">
      <alignment horizontal="center" vertical="center"/>
      <protection hidden="1"/>
    </xf>
    <xf numFmtId="2" fontId="73" fillId="8" borderId="12" xfId="0" quotePrefix="1" applyNumberFormat="1" applyFont="1" applyFill="1" applyBorder="1" applyAlignment="1" applyProtection="1">
      <alignment horizontal="center" vertical="center" wrapText="1"/>
      <protection hidden="1"/>
    </xf>
    <xf numFmtId="2" fontId="73" fillId="14" borderId="12" xfId="0" quotePrefix="1" applyNumberFormat="1" applyFont="1" applyFill="1" applyBorder="1" applyAlignment="1" applyProtection="1">
      <alignment horizontal="center" vertical="center" wrapText="1"/>
      <protection hidden="1"/>
    </xf>
    <xf numFmtId="2" fontId="17" fillId="14" borderId="12" xfId="0" applyNumberFormat="1" applyFont="1" applyFill="1" applyBorder="1" applyAlignment="1" applyProtection="1">
      <alignment horizontal="center"/>
      <protection hidden="1"/>
    </xf>
    <xf numFmtId="0" fontId="42" fillId="2" borderId="0" xfId="0" applyFont="1" applyFill="1" applyAlignment="1" applyProtection="1">
      <alignment horizontal="left" vertical="center" wrapText="1"/>
      <protection hidden="1"/>
    </xf>
    <xf numFmtId="0" fontId="43" fillId="2" borderId="0" xfId="0" applyFont="1" applyFill="1" applyAlignment="1" applyProtection="1">
      <alignment horizontal="right" vertical="center"/>
      <protection hidden="1"/>
    </xf>
    <xf numFmtId="0" fontId="19" fillId="24" borderId="0" xfId="0" applyFont="1" applyFill="1" applyAlignment="1" applyProtection="1">
      <alignment horizontal="left" vertical="center" wrapText="1"/>
      <protection hidden="1"/>
    </xf>
    <xf numFmtId="0" fontId="33" fillId="2" borderId="0" xfId="0" applyFont="1" applyFill="1" applyAlignment="1" applyProtection="1">
      <alignment horizontal="left" vertical="center"/>
      <protection hidden="1"/>
    </xf>
    <xf numFmtId="0" fontId="52" fillId="2" borderId="12" xfId="0" applyFont="1" applyFill="1" applyBorder="1" applyAlignment="1" applyProtection="1">
      <alignment horizontal="center" vertical="center" wrapText="1"/>
      <protection hidden="1"/>
    </xf>
    <xf numFmtId="0" fontId="25" fillId="2" borderId="0" xfId="0" applyFont="1" applyFill="1" applyAlignment="1" applyProtection="1">
      <alignment horizontal="left" vertical="center"/>
      <protection hidden="1"/>
    </xf>
    <xf numFmtId="0" fontId="54" fillId="14" borderId="12" xfId="0" applyFont="1" applyFill="1" applyBorder="1" applyAlignment="1" applyProtection="1">
      <alignment horizontal="left" vertical="center" wrapText="1"/>
      <protection locked="0"/>
    </xf>
    <xf numFmtId="0" fontId="36" fillId="5"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36" fillId="2" borderId="0" xfId="0" applyFont="1" applyFill="1" applyBorder="1" applyAlignment="1" applyProtection="1">
      <alignment horizontal="left" vertical="center" wrapText="1"/>
      <protection hidden="1"/>
    </xf>
    <xf numFmtId="0" fontId="34" fillId="0" borderId="12" xfId="0" applyFont="1" applyBorder="1" applyAlignment="1" applyProtection="1">
      <alignment horizontal="center" vertical="center" wrapText="1"/>
      <protection hidden="1"/>
    </xf>
    <xf numFmtId="0" fontId="34" fillId="2" borderId="0" xfId="0" applyFont="1" applyFill="1" applyBorder="1" applyAlignment="1" applyProtection="1">
      <alignment horizontal="center" vertical="center" wrapText="1"/>
      <protection hidden="1"/>
    </xf>
    <xf numFmtId="0" fontId="49" fillId="2" borderId="0" xfId="0" applyFont="1" applyFill="1" applyBorder="1" applyAlignment="1" applyProtection="1">
      <alignment horizontal="center" vertical="center" wrapText="1"/>
      <protection hidden="1"/>
    </xf>
    <xf numFmtId="0" fontId="34" fillId="0" borderId="42" xfId="0" applyFont="1" applyFill="1" applyBorder="1" applyAlignment="1" applyProtection="1">
      <alignment horizontal="left" vertical="center" wrapText="1"/>
      <protection hidden="1"/>
    </xf>
    <xf numFmtId="0" fontId="34" fillId="0" borderId="43" xfId="0" applyFont="1" applyFill="1" applyBorder="1" applyAlignment="1" applyProtection="1">
      <alignment horizontal="left" vertical="center" wrapText="1"/>
      <protection hidden="1"/>
    </xf>
    <xf numFmtId="0" fontId="52" fillId="2" borderId="12" xfId="0" applyFont="1" applyFill="1" applyBorder="1" applyAlignment="1" applyProtection="1">
      <alignment horizontal="center" vertical="center" wrapText="1"/>
      <protection hidden="1"/>
    </xf>
    <xf numFmtId="0" fontId="39" fillId="2" borderId="12" xfId="0" applyFont="1" applyFill="1" applyBorder="1" applyAlignment="1" applyProtection="1">
      <alignment horizontal="center" vertical="center" wrapText="1"/>
      <protection hidden="1"/>
    </xf>
    <xf numFmtId="0" fontId="18" fillId="2" borderId="12" xfId="0" applyFont="1" applyFill="1" applyBorder="1" applyAlignment="1" applyProtection="1">
      <alignment horizontal="center" vertical="center" wrapText="1"/>
      <protection hidden="1"/>
    </xf>
    <xf numFmtId="0" fontId="27" fillId="2" borderId="25" xfId="0" applyFont="1" applyFill="1" applyBorder="1" applyAlignment="1" applyProtection="1">
      <alignment horizontal="center" vertical="center"/>
      <protection hidden="1"/>
    </xf>
    <xf numFmtId="0" fontId="30" fillId="2" borderId="7" xfId="0" applyFont="1" applyFill="1" applyBorder="1" applyAlignment="1" applyProtection="1">
      <alignment horizontal="center" vertical="center" wrapText="1"/>
      <protection hidden="1"/>
    </xf>
    <xf numFmtId="0" fontId="30" fillId="2" borderId="1" xfId="0" applyFont="1" applyFill="1" applyBorder="1" applyAlignment="1" applyProtection="1">
      <alignment horizontal="center" vertical="center" wrapText="1"/>
      <protection hidden="1"/>
    </xf>
    <xf numFmtId="0" fontId="30" fillId="2" borderId="8" xfId="0" applyFont="1" applyFill="1" applyBorder="1" applyAlignment="1" applyProtection="1">
      <alignment horizontal="center" vertical="center" wrapText="1"/>
      <protection hidden="1"/>
    </xf>
    <xf numFmtId="0" fontId="60" fillId="2" borderId="0" xfId="0" applyFont="1" applyFill="1" applyAlignment="1" applyProtection="1">
      <alignment horizontal="center" vertical="center" wrapText="1"/>
      <protection hidden="1"/>
    </xf>
    <xf numFmtId="0" fontId="24" fillId="2" borderId="0" xfId="0" applyFont="1" applyFill="1" applyAlignment="1" applyProtection="1">
      <alignment horizontal="left" vertical="center"/>
      <protection hidden="1"/>
    </xf>
    <xf numFmtId="0" fontId="23" fillId="2" borderId="0" xfId="0" applyFont="1" applyFill="1" applyAlignment="1" applyProtection="1">
      <alignment horizontal="left" vertical="center" wrapText="1"/>
      <protection hidden="1"/>
    </xf>
    <xf numFmtId="0" fontId="26" fillId="2" borderId="0" xfId="0" applyFont="1" applyFill="1" applyAlignment="1" applyProtection="1">
      <alignment horizontal="left" vertical="center" wrapText="1"/>
      <protection hidden="1"/>
    </xf>
    <xf numFmtId="0" fontId="21" fillId="2" borderId="0" xfId="0" applyFont="1" applyFill="1" applyAlignment="1" applyProtection="1">
      <alignment horizontal="left" vertical="center" wrapText="1"/>
      <protection hidden="1"/>
    </xf>
    <xf numFmtId="0" fontId="27" fillId="2" borderId="24" xfId="0" applyFont="1" applyFill="1" applyBorder="1" applyAlignment="1" applyProtection="1">
      <alignment horizontal="center" vertical="center"/>
      <protection hidden="1"/>
    </xf>
    <xf numFmtId="0" fontId="20" fillId="2" borderId="0" xfId="0" applyFont="1" applyFill="1" applyAlignment="1" applyProtection="1">
      <alignment horizontal="right" vertical="center" indent="2"/>
      <protection hidden="1"/>
    </xf>
    <xf numFmtId="0" fontId="20" fillId="2" borderId="0" xfId="0" applyFont="1" applyFill="1" applyAlignment="1" applyProtection="1">
      <alignment horizontal="left" vertical="center"/>
      <protection hidden="1"/>
    </xf>
    <xf numFmtId="0" fontId="27" fillId="2" borderId="0" xfId="0" applyFont="1" applyFill="1" applyAlignment="1" applyProtection="1">
      <alignment horizontal="left" vertical="center"/>
      <protection hidden="1"/>
    </xf>
    <xf numFmtId="0" fontId="24" fillId="2" borderId="0" xfId="0" applyFont="1" applyFill="1" applyAlignment="1" applyProtection="1">
      <alignment horizontal="righ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27" fillId="0" borderId="0" xfId="0" applyFont="1" applyAlignment="1" applyProtection="1">
      <alignment horizontal="right" vertical="center"/>
      <protection hidden="1"/>
    </xf>
    <xf numFmtId="0" fontId="21" fillId="0" borderId="0" xfId="0" applyFont="1" applyAlignment="1" applyProtection="1">
      <alignment horizontal="left" vertical="center" wrapText="1"/>
      <protection hidden="1"/>
    </xf>
    <xf numFmtId="0" fontId="24" fillId="0" borderId="0" xfId="0" applyFont="1" applyAlignment="1" applyProtection="1">
      <alignment horizontal="right" vertical="center"/>
      <protection hidden="1"/>
    </xf>
    <xf numFmtId="0" fontId="25" fillId="0" borderId="0" xfId="0" applyFont="1" applyAlignment="1" applyProtection="1">
      <alignment horizontal="left" vertical="center"/>
      <protection hidden="1"/>
    </xf>
    <xf numFmtId="0" fontId="20" fillId="0" borderId="0" xfId="0" applyFont="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30" fillId="0" borderId="0" xfId="0" applyFont="1" applyAlignment="1" applyProtection="1">
      <alignment horizontal="center" vertical="center" wrapText="1"/>
      <protection hidden="1"/>
    </xf>
    <xf numFmtId="0" fontId="42" fillId="2" borderId="0" xfId="0" applyFont="1" applyFill="1" applyAlignment="1" applyProtection="1">
      <alignment horizontal="left" vertical="center"/>
      <protection hidden="1"/>
    </xf>
    <xf numFmtId="0" fontId="48" fillId="2" borderId="0" xfId="0" applyFont="1" applyFill="1" applyAlignment="1" applyProtection="1">
      <alignment horizontal="left" vertical="center"/>
      <protection hidden="1"/>
    </xf>
    <xf numFmtId="0" fontId="29" fillId="2" borderId="0" xfId="0" applyFont="1" applyFill="1" applyAlignment="1" applyProtection="1">
      <alignment horizontal="center" vertical="center"/>
      <protection hidden="1"/>
    </xf>
    <xf numFmtId="0" fontId="27" fillId="0" borderId="0" xfId="0" applyFont="1" applyAlignment="1" applyProtection="1">
      <alignment horizontal="center" vertical="center"/>
      <protection hidden="1"/>
    </xf>
    <xf numFmtId="0" fontId="19" fillId="24" borderId="0" xfId="0" applyFont="1" applyFill="1" applyAlignment="1" applyProtection="1">
      <alignment horizontal="left" vertical="center" wrapText="1"/>
      <protection hidden="1"/>
    </xf>
    <xf numFmtId="0" fontId="19" fillId="24" borderId="0" xfId="0" applyFont="1" applyFill="1" applyAlignment="1" applyProtection="1">
      <alignment horizontal="left" vertical="top" wrapText="1"/>
      <protection hidden="1"/>
    </xf>
    <xf numFmtId="0" fontId="33" fillId="2" borderId="0" xfId="0" applyFont="1" applyFill="1" applyAlignment="1" applyProtection="1">
      <alignment horizontal="left" vertical="center"/>
      <protection hidden="1"/>
    </xf>
    <xf numFmtId="0" fontId="34" fillId="16" borderId="0" xfId="0" applyFont="1" applyFill="1" applyAlignment="1" applyProtection="1">
      <alignment horizontal="left" vertical="center" wrapText="1"/>
      <protection hidden="1"/>
    </xf>
    <xf numFmtId="0" fontId="34" fillId="23" borderId="0" xfId="0" applyFont="1" applyFill="1" applyAlignment="1" applyProtection="1">
      <alignment horizontal="left" vertical="center" wrapText="1"/>
      <protection hidden="1"/>
    </xf>
    <xf numFmtId="0" fontId="21" fillId="16" borderId="0" xfId="0" applyFont="1" applyFill="1" applyAlignment="1" applyProtection="1">
      <alignment horizontal="left" vertical="center" wrapText="1"/>
      <protection hidden="1"/>
    </xf>
    <xf numFmtId="0" fontId="42" fillId="2" borderId="0" xfId="0" applyFont="1" applyFill="1" applyAlignment="1" applyProtection="1">
      <alignment horizontal="right" vertical="center"/>
      <protection hidden="1"/>
    </xf>
    <xf numFmtId="0" fontId="42" fillId="2" borderId="0" xfId="0" applyFont="1" applyFill="1" applyAlignment="1" applyProtection="1">
      <alignment horizontal="left" vertical="center" wrapText="1"/>
      <protection hidden="1"/>
    </xf>
    <xf numFmtId="0" fontId="39" fillId="2" borderId="0" xfId="0" applyFont="1" applyFill="1" applyAlignment="1" applyProtection="1">
      <alignment horizontal="right" vertical="center" indent="2"/>
      <protection hidden="1"/>
    </xf>
    <xf numFmtId="0" fontId="39" fillId="2" borderId="0" xfId="0" applyFont="1" applyFill="1" applyAlignment="1" applyProtection="1">
      <alignment horizontal="left" vertical="top" wrapText="1"/>
      <protection hidden="1"/>
    </xf>
    <xf numFmtId="0" fontId="43" fillId="2" borderId="0" xfId="0" applyFont="1" applyFill="1" applyAlignment="1" applyProtection="1">
      <alignment horizontal="right" vertical="center"/>
      <protection hidden="1"/>
    </xf>
    <xf numFmtId="0" fontId="28" fillId="2" borderId="0" xfId="0" applyFont="1" applyFill="1" applyAlignment="1" applyProtection="1">
      <alignment horizontal="right" vertical="center" indent="2"/>
      <protection hidden="1"/>
    </xf>
    <xf numFmtId="0" fontId="28" fillId="2" borderId="0" xfId="0" applyFont="1" applyFill="1" applyAlignment="1" applyProtection="1">
      <alignment horizontal="left" vertical="center" wrapText="1"/>
      <protection hidden="1"/>
    </xf>
    <xf numFmtId="0" fontId="19" fillId="2" borderId="12" xfId="0" applyFont="1" applyFill="1" applyBorder="1" applyAlignment="1" applyProtection="1">
      <alignment horizontal="center" vertical="center" wrapText="1"/>
      <protection hidden="1"/>
    </xf>
    <xf numFmtId="0" fontId="46" fillId="2" borderId="0" xfId="0" applyFont="1" applyFill="1" applyAlignment="1" applyProtection="1">
      <alignment horizontal="left" vertical="center"/>
      <protection hidden="1"/>
    </xf>
    <xf numFmtId="0" fontId="57" fillId="2" borderId="3" xfId="0" applyFont="1" applyFill="1" applyBorder="1" applyAlignment="1" applyProtection="1">
      <alignment horizontal="left" vertical="center"/>
      <protection hidden="1"/>
    </xf>
    <xf numFmtId="0" fontId="44" fillId="2" borderId="0" xfId="0" applyFont="1" applyFill="1" applyAlignment="1" applyProtection="1">
      <alignment horizontal="justify" vertical="center" wrapText="1"/>
      <protection hidden="1"/>
    </xf>
    <xf numFmtId="0" fontId="71" fillId="0" borderId="11" xfId="0" applyFont="1" applyBorder="1" applyAlignment="1" applyProtection="1">
      <alignment horizontal="center" vertical="center"/>
      <protection hidden="1"/>
    </xf>
    <xf numFmtId="0" fontId="71" fillId="0" borderId="9" xfId="0" applyFont="1" applyBorder="1" applyAlignment="1" applyProtection="1">
      <alignment horizontal="center" vertical="center"/>
      <protection hidden="1"/>
    </xf>
    <xf numFmtId="0" fontId="71" fillId="0" borderId="10" xfId="0" applyFont="1" applyBorder="1" applyAlignment="1" applyProtection="1">
      <alignment horizontal="center" vertical="center"/>
      <protection hidden="1"/>
    </xf>
    <xf numFmtId="0" fontId="52" fillId="2" borderId="12" xfId="0" applyFont="1" applyFill="1" applyBorder="1" applyAlignment="1" applyProtection="1">
      <alignment horizontal="center" vertical="center" wrapText="1"/>
      <protection locked="0"/>
    </xf>
    <xf numFmtId="0" fontId="52" fillId="16" borderId="26" xfId="0" applyFont="1" applyFill="1" applyBorder="1" applyAlignment="1" applyProtection="1">
      <alignment horizontal="center" vertical="center" wrapText="1"/>
    </xf>
    <xf numFmtId="0" fontId="52" fillId="16" borderId="27" xfId="0" applyFont="1" applyFill="1" applyBorder="1" applyAlignment="1" applyProtection="1">
      <alignment horizontal="center" vertical="center" wrapText="1"/>
    </xf>
    <xf numFmtId="0" fontId="52" fillId="16" borderId="28"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wrapText="1"/>
      <protection locked="0"/>
    </xf>
    <xf numFmtId="0" fontId="19" fillId="2" borderId="27" xfId="0" applyFont="1" applyFill="1" applyBorder="1" applyAlignment="1" applyProtection="1">
      <alignment horizontal="left" vertical="center" wrapText="1"/>
      <protection locked="0"/>
    </xf>
    <xf numFmtId="0" fontId="52" fillId="2" borderId="27" xfId="0" applyFont="1" applyFill="1" applyBorder="1" applyAlignment="1" applyProtection="1">
      <alignment horizontal="left" vertical="center" wrapText="1"/>
      <protection locked="0"/>
    </xf>
    <xf numFmtId="0" fontId="55" fillId="2" borderId="2" xfId="0" applyFont="1" applyFill="1" applyBorder="1" applyAlignment="1" applyProtection="1">
      <alignment horizontal="center" vertical="center" wrapText="1"/>
    </xf>
    <xf numFmtId="0" fontId="55" fillId="2" borderId="3" xfId="0" applyFont="1" applyFill="1" applyBorder="1" applyAlignment="1" applyProtection="1">
      <alignment horizontal="center" vertical="center" wrapText="1"/>
    </xf>
    <xf numFmtId="0" fontId="55" fillId="2" borderId="4" xfId="0" applyFont="1" applyFill="1" applyBorder="1" applyAlignment="1" applyProtection="1">
      <alignment horizontal="center" vertical="center" wrapText="1"/>
    </xf>
    <xf numFmtId="0" fontId="55" fillId="2" borderId="7" xfId="0" applyFont="1" applyFill="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5" fillId="2" borderId="8" xfId="0" applyFont="1" applyFill="1" applyBorder="1" applyAlignment="1" applyProtection="1">
      <alignment horizontal="center" vertical="center" wrapText="1"/>
    </xf>
    <xf numFmtId="0" fontId="46" fillId="13" borderId="35" xfId="0" applyFont="1" applyFill="1" applyBorder="1" applyAlignment="1">
      <alignment horizontal="center" vertical="center" wrapText="1"/>
    </xf>
    <xf numFmtId="0" fontId="46" fillId="13" borderId="36" xfId="0" applyFont="1" applyFill="1" applyBorder="1" applyAlignment="1">
      <alignment horizontal="center" vertical="center" wrapText="1"/>
    </xf>
    <xf numFmtId="0" fontId="46" fillId="13" borderId="37" xfId="0" applyFont="1" applyFill="1" applyBorder="1" applyAlignment="1">
      <alignment horizontal="center" vertical="center" wrapText="1"/>
    </xf>
    <xf numFmtId="0" fontId="46" fillId="13" borderId="38" xfId="0" applyFont="1" applyFill="1" applyBorder="1" applyAlignment="1">
      <alignment horizontal="center" vertical="center" wrapText="1"/>
    </xf>
    <xf numFmtId="0" fontId="46" fillId="14" borderId="15" xfId="0" applyFont="1" applyFill="1" applyBorder="1" applyAlignment="1">
      <alignment horizontal="center" vertical="center" wrapText="1"/>
    </xf>
    <xf numFmtId="0" fontId="46" fillId="14" borderId="17" xfId="0" applyFont="1" applyFill="1" applyBorder="1" applyAlignment="1">
      <alignment horizontal="center" vertical="center" wrapText="1"/>
    </xf>
    <xf numFmtId="0" fontId="46" fillId="14" borderId="18" xfId="0" applyFont="1" applyFill="1" applyBorder="1" applyAlignment="1">
      <alignment horizontal="center" vertical="center" wrapText="1"/>
    </xf>
    <xf numFmtId="0" fontId="34" fillId="14" borderId="11" xfId="0" applyFont="1" applyFill="1" applyBorder="1" applyAlignment="1">
      <alignment horizontal="left" vertical="center" wrapText="1"/>
    </xf>
    <xf numFmtId="0" fontId="34" fillId="14" borderId="10" xfId="0" applyFont="1" applyFill="1" applyBorder="1" applyAlignment="1">
      <alignment horizontal="left" vertical="center" wrapText="1"/>
    </xf>
    <xf numFmtId="0" fontId="72" fillId="17" borderId="12" xfId="0" applyFont="1" applyFill="1" applyBorder="1" applyAlignment="1">
      <alignment horizontal="center" vertical="center"/>
    </xf>
    <xf numFmtId="0" fontId="46" fillId="15" borderId="15" xfId="0" applyFont="1" applyFill="1" applyBorder="1" applyAlignment="1">
      <alignment horizontal="center" vertical="center"/>
    </xf>
    <xf numFmtId="0" fontId="46" fillId="15" borderId="17" xfId="0" applyFont="1" applyFill="1" applyBorder="1" applyAlignment="1">
      <alignment horizontal="center" vertical="center"/>
    </xf>
    <xf numFmtId="0" fontId="46" fillId="15" borderId="18" xfId="0" applyFont="1" applyFill="1" applyBorder="1" applyAlignment="1">
      <alignment horizontal="center" vertical="center"/>
    </xf>
    <xf numFmtId="0" fontId="46" fillId="5" borderId="39" xfId="0" applyFont="1" applyFill="1" applyBorder="1" applyAlignment="1">
      <alignment horizontal="center" vertical="center" wrapText="1"/>
    </xf>
    <xf numFmtId="0" fontId="46" fillId="5" borderId="40" xfId="0" applyFont="1" applyFill="1" applyBorder="1" applyAlignment="1">
      <alignment horizontal="center" vertical="center" wrapText="1"/>
    </xf>
    <xf numFmtId="0" fontId="46" fillId="5" borderId="41" xfId="0" applyFont="1" applyFill="1" applyBorder="1" applyAlignment="1">
      <alignment horizontal="center" vertical="center" wrapText="1"/>
    </xf>
    <xf numFmtId="0" fontId="52" fillId="2" borderId="26" xfId="0" applyFont="1" applyFill="1" applyBorder="1" applyAlignment="1" applyProtection="1">
      <alignment horizontal="center" vertical="center" wrapText="1"/>
    </xf>
    <xf numFmtId="0" fontId="52" fillId="2" borderId="28" xfId="0" applyFont="1" applyFill="1" applyBorder="1" applyAlignment="1" applyProtection="1">
      <alignment horizontal="center" vertical="center" wrapText="1"/>
    </xf>
    <xf numFmtId="0" fontId="75" fillId="0" borderId="26" xfId="0" applyFont="1" applyBorder="1" applyAlignment="1" applyProtection="1">
      <alignment horizontal="center" vertical="center" wrapText="1"/>
      <protection hidden="1"/>
    </xf>
    <xf numFmtId="0" fontId="75" fillId="0" borderId="27" xfId="0" applyFont="1" applyBorder="1" applyAlignment="1" applyProtection="1">
      <alignment horizontal="center" vertical="center" wrapText="1"/>
      <protection hidden="1"/>
    </xf>
    <xf numFmtId="0" fontId="75" fillId="0" borderId="28" xfId="0" applyFont="1" applyBorder="1" applyAlignment="1" applyProtection="1">
      <alignment horizontal="center" vertical="center" wrapText="1"/>
      <protection hidden="1"/>
    </xf>
    <xf numFmtId="0" fontId="3" fillId="27" borderId="0" xfId="0" applyFont="1" applyFill="1" applyAlignment="1">
      <alignment horizontal="center"/>
    </xf>
    <xf numFmtId="0" fontId="5" fillId="28" borderId="5" xfId="0" applyFont="1" applyFill="1" applyBorder="1" applyAlignment="1">
      <alignment horizontal="center" vertical="center" wrapText="1"/>
    </xf>
    <xf numFmtId="0" fontId="5" fillId="28" borderId="0" xfId="0" applyFont="1" applyFill="1" applyAlignment="1">
      <alignment horizontal="center" vertical="center" wrapText="1"/>
    </xf>
    <xf numFmtId="0" fontId="5" fillId="28" borderId="6" xfId="0" applyFont="1" applyFill="1" applyBorder="1" applyAlignment="1">
      <alignment horizontal="center" vertical="center" wrapText="1"/>
    </xf>
    <xf numFmtId="0" fontId="5" fillId="30" borderId="1" xfId="0" applyFont="1" applyFill="1" applyBorder="1" applyAlignment="1">
      <alignment horizontal="left" vertical="center" wrapText="1"/>
    </xf>
    <xf numFmtId="0" fontId="5" fillId="30" borderId="8"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5" fillId="7" borderId="0" xfId="0" applyFont="1" applyFill="1" applyAlignment="1">
      <alignment horizontal="center" vertical="center" wrapText="1"/>
    </xf>
    <xf numFmtId="0" fontId="5" fillId="29" borderId="1" xfId="0" applyFont="1" applyFill="1" applyBorder="1" applyAlignment="1" applyProtection="1">
      <alignment horizontal="center" vertical="center"/>
      <protection locked="0"/>
    </xf>
    <xf numFmtId="0" fontId="5" fillId="25" borderId="1"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76" fillId="0" borderId="12" xfId="0" applyFont="1" applyBorder="1" applyAlignment="1" applyProtection="1">
      <alignment horizontal="left" vertical="center" wrapText="1"/>
      <protection locked="0"/>
    </xf>
    <xf numFmtId="2" fontId="76" fillId="0" borderId="12" xfId="0" applyNumberFormat="1" applyFont="1" applyBorder="1" applyAlignment="1" applyProtection="1">
      <alignment horizontal="left" vertical="center" wrapText="1"/>
      <protection locked="0"/>
    </xf>
    <xf numFmtId="0" fontId="77" fillId="0" borderId="27" xfId="0" applyFont="1" applyBorder="1" applyAlignment="1" applyProtection="1">
      <alignment horizontal="center" vertical="center"/>
      <protection hidden="1"/>
    </xf>
    <xf numFmtId="0" fontId="71" fillId="21" borderId="12" xfId="0" applyFont="1" applyFill="1" applyBorder="1" applyAlignment="1" applyProtection="1">
      <alignment vertical="center"/>
      <protection hidden="1"/>
    </xf>
    <xf numFmtId="0" fontId="55" fillId="2" borderId="2" xfId="0" applyFont="1" applyFill="1" applyBorder="1" applyAlignment="1" applyProtection="1">
      <alignment horizontal="center" vertical="center" wrapText="1"/>
      <protection hidden="1"/>
    </xf>
    <xf numFmtId="0" fontId="55" fillId="2" borderId="3" xfId="0" applyFont="1" applyFill="1" applyBorder="1" applyAlignment="1" applyProtection="1">
      <alignment horizontal="center" vertical="center" wrapText="1"/>
      <protection hidden="1"/>
    </xf>
    <xf numFmtId="0" fontId="55" fillId="2" borderId="4" xfId="0" applyFont="1" applyFill="1" applyBorder="1" applyAlignment="1" applyProtection="1">
      <alignment horizontal="center" vertical="center" wrapText="1"/>
      <protection hidden="1"/>
    </xf>
    <xf numFmtId="0" fontId="55" fillId="2" borderId="7" xfId="0" applyFont="1" applyFill="1" applyBorder="1" applyAlignment="1" applyProtection="1">
      <alignment horizontal="center" vertical="center" wrapText="1"/>
      <protection hidden="1"/>
    </xf>
    <xf numFmtId="0" fontId="55" fillId="2" borderId="1" xfId="0" applyFont="1" applyFill="1" applyBorder="1" applyAlignment="1" applyProtection="1">
      <alignment horizontal="center" vertical="center" wrapText="1"/>
      <protection hidden="1"/>
    </xf>
    <xf numFmtId="0" fontId="55" fillId="2" borderId="8" xfId="0" applyFont="1" applyFill="1" applyBorder="1" applyAlignment="1" applyProtection="1">
      <alignment horizontal="center" vertical="center" wrapText="1"/>
      <protection hidden="1"/>
    </xf>
    <xf numFmtId="0" fontId="15" fillId="16" borderId="12" xfId="0" applyFont="1" applyFill="1" applyBorder="1" applyAlignment="1" applyProtection="1">
      <alignment horizontal="center" vertical="center" wrapText="1"/>
      <protection hidden="1"/>
    </xf>
    <xf numFmtId="0" fontId="15" fillId="10" borderId="12" xfId="0" applyFont="1" applyFill="1" applyBorder="1" applyAlignment="1" applyProtection="1">
      <alignment horizontal="center" vertical="center" wrapText="1"/>
      <protection hidden="1"/>
    </xf>
    <xf numFmtId="0" fontId="17" fillId="0" borderId="12" xfId="0" applyFont="1" applyBorder="1" applyAlignment="1">
      <alignment horizontal="left" vertical="center" wrapText="1"/>
    </xf>
  </cellXfs>
  <cellStyles count="7">
    <cellStyle name="Millares" xfId="1" builtinId="3"/>
    <cellStyle name="Normal" xfId="0" builtinId="0"/>
    <cellStyle name="Normal 2" xfId="6" xr:uid="{00000000-0005-0000-0000-000002000000}"/>
    <cellStyle name="Normal 3" xfId="2" xr:uid="{00000000-0005-0000-0000-000003000000}"/>
    <cellStyle name="Normal 4" xfId="3" xr:uid="{00000000-0005-0000-0000-000004000000}"/>
    <cellStyle name="Normal 5" xfId="4" xr:uid="{00000000-0005-0000-0000-000005000000}"/>
    <cellStyle name="Normal_Hoja1" xfId="5" xr:uid="{00000000-0005-0000-0000-000006000000}"/>
  </cellStyles>
  <dxfs count="140">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b/>
        <i val="0"/>
      </font>
      <fill>
        <patternFill>
          <bgColor rgb="FFFF0000"/>
        </patternFill>
      </fill>
    </dxf>
    <dxf>
      <font>
        <b/>
        <i val="0"/>
      </font>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color rgb="FFFF0000"/>
      </font>
    </dxf>
    <dxf>
      <font>
        <color theme="0" tint="-0.14996795556505021"/>
      </font>
      <fill>
        <patternFill patternType="lightGray">
          <fgColor theme="0" tint="-0.14996795556505021"/>
          <bgColor theme="2"/>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ont>
        <color rgb="FFFF0000"/>
      </font>
    </dxf>
    <dxf>
      <font>
        <color rgb="FFFF0000"/>
      </font>
    </dxf>
    <dxf>
      <font>
        <color rgb="FFFF0000"/>
      </font>
    </dxf>
    <dxf>
      <font>
        <color rgb="FFFF0000"/>
      </font>
    </dxf>
    <dxf>
      <font>
        <color rgb="FFFF0000"/>
      </font>
    </dxf>
    <dxf>
      <font>
        <color rgb="FFFF0000"/>
      </font>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indexed="8"/>
        <name val="Arial"/>
        <family val="2"/>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ill>
        <patternFill patternType="none">
          <bgColor auto="1"/>
        </patternFill>
      </fill>
    </dxf>
    <dxf>
      <fill>
        <patternFill patternType="none">
          <bgColor auto="1"/>
        </patternFill>
      </fill>
    </dxf>
    <dxf>
      <fill>
        <patternFill patternType="none">
          <bgColor auto="1"/>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ill>
        <patternFill patternType="none">
          <bgColor auto="1"/>
        </patternFill>
      </fill>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0" indent="0" justifyLastLine="0" shrinkToFit="0" readingOrder="0"/>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rgb="FF92D05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rgb="FF92D050"/>
        </patternFill>
      </fill>
    </dxf>
    <dxf>
      <border outline="0">
        <bottom style="thin">
          <color indexed="64"/>
        </bottom>
      </border>
    </dxf>
    <dxf>
      <fill>
        <patternFill patternType="solid">
          <fgColor indexed="64"/>
          <bgColor rgb="FF92D050"/>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emf"/><Relationship Id="rId5" Type="http://schemas.openxmlformats.org/officeDocument/2006/relationships/image" Target="../media/image6.emf"/><Relationship Id="rId10" Type="http://schemas.openxmlformats.org/officeDocument/2006/relationships/image" Target="../media/image10.png"/><Relationship Id="rId4" Type="http://schemas.openxmlformats.org/officeDocument/2006/relationships/image" Target="../media/image5.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123826</xdr:rowOff>
    </xdr:from>
    <xdr:to>
      <xdr:col>1</xdr:col>
      <xdr:colOff>757542</xdr:colOff>
      <xdr:row>2</xdr:row>
      <xdr:rowOff>200026</xdr:rowOff>
    </xdr:to>
    <xdr:pic>
      <xdr:nvPicPr>
        <xdr:cNvPr id="3" name="image2.jpg" descr="logo nuevo contralor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85751"/>
          <a:ext cx="71944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36</xdr:row>
      <xdr:rowOff>0</xdr:rowOff>
    </xdr:from>
    <xdr:to>
      <xdr:col>28</xdr:col>
      <xdr:colOff>1783919</xdr:colOff>
      <xdr:row>40</xdr:row>
      <xdr:rowOff>663179</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66377" y="6352691"/>
          <a:ext cx="11930466" cy="1438095"/>
        </a:xfrm>
        <a:prstGeom prst="rect">
          <a:avLst/>
        </a:prstGeom>
      </xdr:spPr>
    </xdr:pic>
    <xdr:clientData/>
  </xdr:twoCellAnchor>
  <xdr:twoCellAnchor editAs="oneCell">
    <xdr:from>
      <xdr:col>2</xdr:col>
      <xdr:colOff>40360</xdr:colOff>
      <xdr:row>67</xdr:row>
      <xdr:rowOff>32288</xdr:rowOff>
    </xdr:from>
    <xdr:to>
      <xdr:col>17</xdr:col>
      <xdr:colOff>291910</xdr:colOff>
      <xdr:row>82</xdr:row>
      <xdr:rowOff>145403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306737" y="12794174"/>
          <a:ext cx="6257143" cy="3019048"/>
        </a:xfrm>
        <a:prstGeom prst="rect">
          <a:avLst/>
        </a:prstGeom>
      </xdr:spPr>
    </xdr:pic>
    <xdr:clientData/>
  </xdr:twoCellAnchor>
  <xdr:twoCellAnchor editAs="oneCell">
    <xdr:from>
      <xdr:col>2</xdr:col>
      <xdr:colOff>113009</xdr:colOff>
      <xdr:row>114</xdr:row>
      <xdr:rowOff>129153</xdr:rowOff>
    </xdr:from>
    <xdr:to>
      <xdr:col>21</xdr:col>
      <xdr:colOff>250233</xdr:colOff>
      <xdr:row>120</xdr:row>
      <xdr:rowOff>56668</xdr:rowOff>
    </xdr:to>
    <xdr:pic>
      <xdr:nvPicPr>
        <xdr:cNvPr id="13" name="Imagen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379386" y="22973009"/>
          <a:ext cx="7660360" cy="1089888"/>
        </a:xfrm>
        <a:prstGeom prst="rect">
          <a:avLst/>
        </a:prstGeom>
      </xdr:spPr>
    </xdr:pic>
    <xdr:clientData/>
  </xdr:twoCellAnchor>
  <xdr:twoCellAnchor editAs="oneCell">
    <xdr:from>
      <xdr:col>2</xdr:col>
      <xdr:colOff>104936</xdr:colOff>
      <xdr:row>120</xdr:row>
      <xdr:rowOff>153369</xdr:rowOff>
    </xdr:from>
    <xdr:to>
      <xdr:col>20</xdr:col>
      <xdr:colOff>65948</xdr:colOff>
      <xdr:row>125</xdr:row>
      <xdr:rowOff>165677</xdr:rowOff>
    </xdr:to>
    <xdr:pic>
      <xdr:nvPicPr>
        <xdr:cNvPr id="14" name="Imagen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4"/>
        <a:stretch>
          <a:fillRect/>
        </a:stretch>
      </xdr:blipFill>
      <xdr:spPr>
        <a:xfrm>
          <a:off x="371313" y="24159598"/>
          <a:ext cx="7104762" cy="980952"/>
        </a:xfrm>
        <a:prstGeom prst="rect">
          <a:avLst/>
        </a:prstGeom>
      </xdr:spPr>
    </xdr:pic>
    <xdr:clientData/>
  </xdr:twoCellAnchor>
  <xdr:twoCellAnchor editAs="oneCell">
    <xdr:from>
      <xdr:col>3</xdr:col>
      <xdr:colOff>297641</xdr:colOff>
      <xdr:row>87</xdr:row>
      <xdr:rowOff>48431</xdr:rowOff>
    </xdr:from>
    <xdr:to>
      <xdr:col>23</xdr:col>
      <xdr:colOff>250233</xdr:colOff>
      <xdr:row>110</xdr:row>
      <xdr:rowOff>42871</xdr:rowOff>
    </xdr:to>
    <xdr:pic>
      <xdr:nvPicPr>
        <xdr:cNvPr id="18" name="Imagen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7980" y="17120783"/>
          <a:ext cx="7790537" cy="5192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314326</xdr:colOff>
      <xdr:row>44</xdr:row>
      <xdr:rowOff>66675</xdr:rowOff>
    </xdr:from>
    <xdr:to>
      <xdr:col>28</xdr:col>
      <xdr:colOff>1252236</xdr:colOff>
      <xdr:row>59</xdr:row>
      <xdr:rowOff>47625</xdr:rowOff>
    </xdr:to>
    <xdr:pic>
      <xdr:nvPicPr>
        <xdr:cNvPr id="22" name="Imagen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81026" y="8715375"/>
          <a:ext cx="1114871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295275</xdr:colOff>
      <xdr:row>159</xdr:row>
      <xdr:rowOff>295275</xdr:rowOff>
    </xdr:from>
    <xdr:to>
      <xdr:col>21</xdr:col>
      <xdr:colOff>84973</xdr:colOff>
      <xdr:row>159</xdr:row>
      <xdr:rowOff>2733321</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7"/>
        <a:srcRect t="8245"/>
        <a:stretch/>
      </xdr:blipFill>
      <xdr:spPr>
        <a:xfrm>
          <a:off x="1905000" y="33404175"/>
          <a:ext cx="6019048" cy="2438046"/>
        </a:xfrm>
        <a:prstGeom prst="rect">
          <a:avLst/>
        </a:prstGeom>
      </xdr:spPr>
    </xdr:pic>
    <xdr:clientData/>
  </xdr:twoCellAnchor>
  <xdr:twoCellAnchor editAs="oneCell">
    <xdr:from>
      <xdr:col>1</xdr:col>
      <xdr:colOff>66676</xdr:colOff>
      <xdr:row>2</xdr:row>
      <xdr:rowOff>23075</xdr:rowOff>
    </xdr:from>
    <xdr:to>
      <xdr:col>3</xdr:col>
      <xdr:colOff>361951</xdr:colOff>
      <xdr:row>4</xdr:row>
      <xdr:rowOff>200025</xdr:rowOff>
    </xdr:to>
    <xdr:pic>
      <xdr:nvPicPr>
        <xdr:cNvPr id="19" name="image2.jpg" descr="logo nuevo contraloria">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19076" y="175475"/>
          <a:ext cx="857250" cy="56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131</xdr:row>
      <xdr:rowOff>66675</xdr:rowOff>
    </xdr:from>
    <xdr:to>
      <xdr:col>28</xdr:col>
      <xdr:colOff>1866900</xdr:colOff>
      <xdr:row>147</xdr:row>
      <xdr:rowOff>438661</xdr:rowOff>
    </xdr:to>
    <xdr:pic>
      <xdr:nvPicPr>
        <xdr:cNvPr id="2" name="Imagen 1">
          <a:extLst>
            <a:ext uri="{FF2B5EF4-FFF2-40B4-BE49-F238E27FC236}">
              <a16:creationId xmlns:a16="http://schemas.microsoft.com/office/drawing/2014/main" id="{875DE237-1AFE-439E-9428-C6C492041161}"/>
            </a:ext>
          </a:extLst>
        </xdr:cNvPr>
        <xdr:cNvPicPr>
          <a:picLocks noChangeAspect="1"/>
        </xdr:cNvPicPr>
      </xdr:nvPicPr>
      <xdr:blipFill>
        <a:blip xmlns:r="http://schemas.openxmlformats.org/officeDocument/2006/relationships" r:embed="rId9"/>
        <a:stretch>
          <a:fillRect/>
        </a:stretch>
      </xdr:blipFill>
      <xdr:spPr>
        <a:xfrm>
          <a:off x="304800" y="25917525"/>
          <a:ext cx="12039600" cy="3658111"/>
        </a:xfrm>
        <a:prstGeom prst="rect">
          <a:avLst/>
        </a:prstGeom>
      </xdr:spPr>
    </xdr:pic>
    <xdr:clientData/>
  </xdr:twoCellAnchor>
  <xdr:twoCellAnchor editAs="oneCell">
    <xdr:from>
      <xdr:col>2</xdr:col>
      <xdr:colOff>57150</xdr:colOff>
      <xdr:row>151</xdr:row>
      <xdr:rowOff>180975</xdr:rowOff>
    </xdr:from>
    <xdr:to>
      <xdr:col>19</xdr:col>
      <xdr:colOff>104775</xdr:colOff>
      <xdr:row>157</xdr:row>
      <xdr:rowOff>28883</xdr:rowOff>
    </xdr:to>
    <xdr:pic>
      <xdr:nvPicPr>
        <xdr:cNvPr id="3" name="Imagen 2">
          <a:extLst>
            <a:ext uri="{FF2B5EF4-FFF2-40B4-BE49-F238E27FC236}">
              <a16:creationId xmlns:a16="http://schemas.microsoft.com/office/drawing/2014/main" id="{1C1D374C-4057-4551-AFCB-C1161D58ED1D}"/>
            </a:ext>
          </a:extLst>
        </xdr:cNvPr>
        <xdr:cNvPicPr>
          <a:picLocks noChangeAspect="1"/>
        </xdr:cNvPicPr>
      </xdr:nvPicPr>
      <xdr:blipFill>
        <a:blip xmlns:r="http://schemas.openxmlformats.org/officeDocument/2006/relationships" r:embed="rId10"/>
        <a:stretch>
          <a:fillRect/>
        </a:stretch>
      </xdr:blipFill>
      <xdr:spPr>
        <a:xfrm>
          <a:off x="323850" y="31346775"/>
          <a:ext cx="6858000" cy="22101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430161</xdr:colOff>
      <xdr:row>1</xdr:row>
      <xdr:rowOff>30726</xdr:rowOff>
    </xdr:from>
    <xdr:to>
      <xdr:col>1</xdr:col>
      <xdr:colOff>1652438</xdr:colOff>
      <xdr:row>2</xdr:row>
      <xdr:rowOff>286775</xdr:rowOff>
    </xdr:to>
    <xdr:pic>
      <xdr:nvPicPr>
        <xdr:cNvPr id="4" name="image2.jpg" descr="logo nuevo contraloria">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113" y="225323"/>
          <a:ext cx="1222277" cy="80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121226</xdr:colOff>
      <xdr:row>1</xdr:row>
      <xdr:rowOff>43296</xdr:rowOff>
    </xdr:from>
    <xdr:to>
      <xdr:col>0</xdr:col>
      <xdr:colOff>1108363</xdr:colOff>
      <xdr:row>2</xdr:row>
      <xdr:rowOff>237821</xdr:rowOff>
    </xdr:to>
    <xdr:pic>
      <xdr:nvPicPr>
        <xdr:cNvPr id="4" name="image2.jpg" descr="logo nuevo contraloria">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6" y="225137"/>
          <a:ext cx="987137" cy="653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1</xdr:row>
      <xdr:rowOff>85725</xdr:rowOff>
    </xdr:from>
    <xdr:to>
      <xdr:col>0</xdr:col>
      <xdr:colOff>829689</xdr:colOff>
      <xdr:row>2</xdr:row>
      <xdr:rowOff>266700</xdr:rowOff>
    </xdr:to>
    <xdr:pic>
      <xdr:nvPicPr>
        <xdr:cNvPr id="4" name="image2.jpg" descr="logo nuevo contraloria">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66700"/>
          <a:ext cx="82016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7F8B43\MCGF_PUBLICA_V2_2020_Instituto%20para%20la%20Econom&#237;a%20Social%20-%20IPE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traloriadebogotadc-my.sharepoint.com/AUDITORIA%20REGULAR%20EEB%202015/ETAPA%20INFORME/MATRIZ%20DE%20CALIFICACION%20EEB%202016%20ORLAN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traloriadebogotadc-my.sharepoint.com/Users/contrabog/Desktop/GAT_RECARGADO/Revisados/PVCGF-15-04%20Matriz%20Gesti&#243;n%20del%20Riesgo%20de%20Auditoria%20V%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traloriadebogotadc-my.sharepoint.com/Users/gpardo/Downloads/COMISION%20OCTUBRE%202022/SINACOF/Papel%20de%20Trabajo%20PT%2002-PF%20%20Gesti&#243;n_Riesgo_de_auditoria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 ENFOQUE"/>
      <sheetName val="MENU"/>
      <sheetName val="FENECIMIENTO_CONSOLIDADO "/>
      <sheetName val="ENTIDADES"/>
      <sheetName val="CONTROL FISCAL INTERNO"/>
      <sheetName val="PLAN MEJORAMIENTO RESULTADO"/>
      <sheetName val="PLAN MEJORAMIENTO EVALUACION"/>
      <sheetName val="GESTIÓN CONTRACTUAL"/>
      <sheetName val="PLAN ESTRATÉGICO"/>
      <sheetName val="PLANES, PROGRAMAS, PROY-CB"/>
      <sheetName val="METAS AMBIENTALES"/>
      <sheetName val="ESTADOS FINANCIEROS"/>
      <sheetName val="CONSOLIDADO CIC"/>
      <sheetName val="CICONTABLE RR.193_2016"/>
      <sheetName val="GESTION FINANCIERA"/>
      <sheetName val="GESTION PRESUPUESTAL"/>
      <sheetName val="conexión"/>
      <sheetName val="tabla_entidades "/>
      <sheetName val="segplan_entidades"/>
      <sheetName val="tabla_local"/>
      <sheetName val="segplan_local"/>
      <sheetName val="segplan_población"/>
      <sheetName val="base_gasto_inversión"/>
      <sheetName val="tabla_gasto_inversión"/>
      <sheetName val="muestra_inversión"/>
      <sheetName val="PACA"/>
      <sheetName val="SI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59">
          <cell r="DB59" t="str">
            <v/>
          </cell>
        </row>
        <row r="60">
          <cell r="DB60" t="str">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IOS"/>
      <sheetName val="CONSOLIDADO GENERAL"/>
      <sheetName val="CONTROL FISCAL INTERNO"/>
      <sheetName val="PLAN MJTO"/>
      <sheetName val="CONTRATACION"/>
      <sheetName val="PQRS"/>
      <sheetName val="2.2. PLANES, PROGRAMAS, PROY-CB"/>
      <sheetName val="METAS AMBIENTALES"/>
      <sheetName val="ESTADOS CONTABLES"/>
      <sheetName val="GESTION FINANCIERA"/>
      <sheetName val="conexion"/>
      <sheetName val="tabla "/>
      <sheetName val="segplan"/>
      <sheetName val="tabla local"/>
      <sheetName val="segplan local"/>
      <sheetName val="C INTERNO CONTABLE"/>
    </sheetNames>
    <sheetDataSet>
      <sheetData sheetId="0"/>
      <sheetData sheetId="1"/>
      <sheetData sheetId="2"/>
      <sheetData sheetId="3"/>
      <sheetData sheetId="4">
        <row r="65336">
          <cell r="A65336" t="str">
            <v>SECRETARIA DE EDUCACION</v>
          </cell>
        </row>
        <row r="65337">
          <cell r="A65337" t="str">
            <v>SECRETARIA DISTRITAL DE CULTURA, RECREACION Y DEPORTE</v>
          </cell>
        </row>
        <row r="65338">
          <cell r="A65338" t="str">
            <v>SECRETARIA DISTRITAL DE AMBIENTE</v>
          </cell>
        </row>
        <row r="65339">
          <cell r="A65339" t="str">
            <v>DEPARTAMENTO ADMINISTRATIVO DE LA DEFENSORIA DEL ESPACIO PUBLICO-DADEP.</v>
          </cell>
        </row>
        <row r="65340">
          <cell r="A65340" t="str">
            <v>FONDO PARA LA PREVENCION Y ATENCION DE EMERGENCIAS - FOPAE-DPAE.</v>
          </cell>
        </row>
        <row r="65341">
          <cell r="A65341" t="str">
            <v>CURADURIA NO. 1 DE BOGOTA</v>
          </cell>
        </row>
        <row r="65342">
          <cell r="A65342" t="str">
            <v>CURADURIA NO. 3 DE BOGOTA</v>
          </cell>
        </row>
        <row r="65343">
          <cell r="A65343" t="str">
            <v>CURADURIA NO. 2 DE BOGOTA</v>
          </cell>
        </row>
        <row r="65344">
          <cell r="A65344" t="str">
            <v>FONDO DE PRESTACIONES ECONOMICAS, CESANTIAS Y PENSIONES-FONCEP</v>
          </cell>
        </row>
        <row r="65345">
          <cell r="A65345" t="str">
            <v>CURADURIA NO. 4 DE BOGOTA</v>
          </cell>
        </row>
        <row r="65346">
          <cell r="A65346" t="str">
            <v>CAJA DE LA VIVIENDA POPULAR DE BOGOTA D.C. - CVP.</v>
          </cell>
        </row>
        <row r="65347">
          <cell r="A65347" t="str">
            <v>CURADURIA NO. 5 DE BOGOTA.</v>
          </cell>
        </row>
        <row r="65348">
          <cell r="A65348" t="str">
            <v>INSTITUTO DISTRITAL PARA LA RECREACION Y EL DEPORTE - IDRD</v>
          </cell>
        </row>
        <row r="65349">
          <cell r="A65349" t="str">
            <v>INSTITUTO DISTRITAL DEL PATRIMONIO CULTURAL -IDPC</v>
          </cell>
        </row>
        <row r="65350">
          <cell r="A65350" t="str">
            <v>FUNDACION GILBERTO ALZATE AVENDAÑO.</v>
          </cell>
        </row>
        <row r="65351">
          <cell r="A65351" t="str">
            <v>ORQUESTA FILARMONICA DE BOGOTA, D.C.</v>
          </cell>
        </row>
        <row r="65352">
          <cell r="A65352" t="str">
            <v>JARDIN BOTANICO DE BOGOTA JOSE CELESTINO MUTIS.</v>
          </cell>
        </row>
        <row r="65353">
          <cell r="A65353" t="str">
            <v>INSTITUTO PARA LA INVESTIGACION EDUCATIVA Y EL DESARROLLO PEDAGOGICO- IDEP.</v>
          </cell>
        </row>
        <row r="65354">
          <cell r="A65354" t="str">
            <v>INSTITUTO DISTRITAL DE LAS ARTES - IDARTES</v>
          </cell>
        </row>
        <row r="65355">
          <cell r="A65355" t="str">
            <v>UNIVERSIDAD DISTRITAL FRANCISCO JOSE DE CALDAS.</v>
          </cell>
        </row>
        <row r="65356">
          <cell r="A65356" t="str">
            <v>EMPRESA DE TRANSPORTE DEL TERCER MILENIO -TRANSMILENIO S.A.</v>
          </cell>
        </row>
        <row r="65357">
          <cell r="A65357" t="str">
            <v>EMPRESA DE RENOVACION URBANA - ERU.</v>
          </cell>
        </row>
        <row r="65358">
          <cell r="A65358" t="str">
            <v>FONDO DE EDUCACIÓN Y SEGURIDAD VIAL - FONDATT.  “EN LIQUIDACIÓN”</v>
          </cell>
        </row>
        <row r="65359">
          <cell r="A65359" t="str">
            <v>INSTITUTO DE DESARROLLO URBANO - IDU.</v>
          </cell>
        </row>
        <row r="65360">
          <cell r="A65360" t="str">
            <v>METROVIVIENDA.</v>
          </cell>
        </row>
        <row r="65361">
          <cell r="A65361" t="str">
            <v>UNIDAD ADMINISTRATIVA ESPECIAL DE REHABILITACION Y MANTENIMIENTO VIAL</v>
          </cell>
        </row>
        <row r="65362">
          <cell r="A65362" t="str">
            <v>SECRETARIA DE TRANSITO Y TRANSPORTE -STT.</v>
          </cell>
        </row>
        <row r="65363">
          <cell r="A65363" t="str">
            <v>TERMINAL DE TRANSPORTE S.A.</v>
          </cell>
        </row>
        <row r="65364">
          <cell r="A65364" t="str">
            <v>SECRETARIA DISTRITAL DE MOVILIDAD</v>
          </cell>
        </row>
        <row r="65365">
          <cell r="A65365" t="str">
            <v>FIDUCIARIA BANCOLOMBIA S.A. - FIDEICOMISO P.A. CIUDADELA METROVIVIENDA - USME</v>
          </cell>
        </row>
        <row r="65366">
          <cell r="A65366" t="str">
            <v>CONSORCIO FBP 2005</v>
          </cell>
        </row>
        <row r="65367">
          <cell r="A65367" t="str">
            <v>SECRETARIA DISTRITAL DE DESARROLLO ECONOMICO</v>
          </cell>
        </row>
        <row r="65368">
          <cell r="A65368" t="str">
            <v>INSTITUTO DISTRITAL DE TURISMO</v>
          </cell>
        </row>
        <row r="65369">
          <cell r="A65369" t="str">
            <v>CORPORACION PARA EL DESARROLLO Y LA PRODUCTIVIDAD BOGOTA REGION - INVEST IN BOGOTA</v>
          </cell>
        </row>
        <row r="65370">
          <cell r="A65370" t="str">
            <v>SECRETARIA DISTRITAL DE INTEGRACION SOCIAL</v>
          </cell>
        </row>
        <row r="65371">
          <cell r="A65371" t="str">
            <v>HOSPITAL EL TUNAL, III NIVEL</v>
          </cell>
        </row>
        <row r="65372">
          <cell r="A65372" t="str">
            <v>HOSPITAL LA VICTORIA, III NIVEL</v>
          </cell>
        </row>
        <row r="65373">
          <cell r="A65373" t="str">
            <v>HOSPITAL OCCIDENTE DE KENNEDY, III NIVEL</v>
          </cell>
        </row>
        <row r="65374">
          <cell r="A65374" t="str">
            <v>HOSPITAL SANTA CLARA, III NIVEL</v>
          </cell>
        </row>
        <row r="65375">
          <cell r="A65375" t="str">
            <v>HOSPITAL SIMON BOLIVAR, III NIVEL</v>
          </cell>
        </row>
        <row r="65376">
          <cell r="A65376" t="str">
            <v>HOSPITAL CENTRO ORIENTE, II NIVEL</v>
          </cell>
        </row>
        <row r="65377">
          <cell r="A65377" t="str">
            <v>HOSPITAL BOSA, II NIVEL</v>
          </cell>
        </row>
        <row r="65378">
          <cell r="A65378" t="str">
            <v>HOSPITAL ENGATIVA, II NIVEL</v>
          </cell>
        </row>
        <row r="65379">
          <cell r="A65379" t="str">
            <v>HOSPITAL FONTIBON, II NIVEL</v>
          </cell>
        </row>
        <row r="65380">
          <cell r="A65380" t="str">
            <v>HOSPITAL MEISSEN, II NIVEL</v>
          </cell>
        </row>
        <row r="65381">
          <cell r="A65381" t="str">
            <v>HOSPITAL SAN BLAS, II NIVEL</v>
          </cell>
        </row>
        <row r="65382">
          <cell r="A65382" t="str">
            <v>HOSPITAL TUNJUELITO, II NIVEL</v>
          </cell>
        </row>
        <row r="65383">
          <cell r="A65383" t="str">
            <v>HOSPITAL CHAPINERO, I NIVEL</v>
          </cell>
        </row>
        <row r="65384">
          <cell r="A65384" t="str">
            <v>HOSPITAL NAZARETH, I NIVEL</v>
          </cell>
        </row>
        <row r="65385">
          <cell r="A65385" t="str">
            <v>HOSPITAL SUBA, I NIVEL</v>
          </cell>
        </row>
        <row r="65386">
          <cell r="A65386" t="str">
            <v>HOSPITAL USAQUEN, I NIVEL</v>
          </cell>
        </row>
        <row r="65387">
          <cell r="A65387" t="str">
            <v>HOSPITAL USME, I NIVEL</v>
          </cell>
        </row>
        <row r="65388">
          <cell r="A65388" t="str">
            <v>HOSPITAL DEL SUR, I NIVEL</v>
          </cell>
        </row>
        <row r="65389">
          <cell r="A65389" t="str">
            <v>HOSPITAL PABLO VI BOSA, I NIVEL</v>
          </cell>
        </row>
        <row r="65390">
          <cell r="A65390" t="str">
            <v>HOSPITAL RAFAEL URIBE URIBE, I NIVEL</v>
          </cell>
        </row>
        <row r="65391">
          <cell r="A65391" t="str">
            <v>HOSPITAL SAN CRISTOBAL, I NIVEL</v>
          </cell>
        </row>
        <row r="65392">
          <cell r="A65392" t="str">
            <v>HOSPITAL VISTA HERMOSA, I NIVEL</v>
          </cell>
        </row>
        <row r="65393">
          <cell r="A65393" t="str">
            <v>INSTITUTO DISTRITAL PARA LA PROTECCION DE JUVENTUD Y LA NIÑEZ DESAMPARADA-IDIPRON.</v>
          </cell>
        </row>
        <row r="65394">
          <cell r="A65394" t="str">
            <v>LOTERIA DE BOGOTA, D.C.</v>
          </cell>
        </row>
        <row r="65395">
          <cell r="A65395" t="str">
            <v>FONDO FINANCIERO DISTRITAL DE SALUD</v>
          </cell>
        </row>
        <row r="65396">
          <cell r="A65396" t="str">
            <v>SECRETARIA DISTRITAL DE SALUD</v>
          </cell>
        </row>
        <row r="65397">
          <cell r="A65397" t="str">
            <v>CAPITAL SALUD EPS-S S.A.S</v>
          </cell>
        </row>
        <row r="65398">
          <cell r="A65398" t="str">
            <v>CONCEJO DE BOGOTA, D.C.</v>
          </cell>
        </row>
        <row r="65399">
          <cell r="A65399" t="str">
            <v>INSTITUTO DISTRITAL DE LA PARTICIPACION Y ACCION COMUNAL</v>
          </cell>
        </row>
        <row r="65400">
          <cell r="A65400" t="str">
            <v>UNIDAD ADMINISTRATIVA ESPECIAL DE CATASTRO DISTRITAL</v>
          </cell>
        </row>
        <row r="65401">
          <cell r="A65401" t="str">
            <v>SECRETARIA DISTRITAL DE PLANEACION</v>
          </cell>
        </row>
        <row r="65402">
          <cell r="A65402" t="str">
            <v>DEPARTAMENTO ADMINISTRATIVOSERVICIO CIVIL DISTRITAL -DASCD.</v>
          </cell>
        </row>
        <row r="65403">
          <cell r="A65403" t="str">
            <v>FONDO DE VIGILANCIA Y SEGURIDAD DE BOGOTA, D.C.</v>
          </cell>
        </row>
        <row r="65404">
          <cell r="A65404" t="str">
            <v>INSTITUTO PARA LA ECONOMIA SOCIAL-IPES</v>
          </cell>
        </row>
        <row r="65405">
          <cell r="A65405" t="str">
            <v>PERSONERIA DE BOGOTA, D.C.</v>
          </cell>
        </row>
        <row r="65406">
          <cell r="A65406" t="str">
            <v>SECRETARIA DE GOBIERNO</v>
          </cell>
        </row>
        <row r="65407">
          <cell r="A65407" t="str">
            <v>SECRETARIA DISTRITAL DE HACIENDA</v>
          </cell>
        </row>
        <row r="65408">
          <cell r="A65408" t="str">
            <v>SECRETARIA GENERAL DE LA ALCALDIAMAYOR DE BOGOTAD.C.</v>
          </cell>
        </row>
        <row r="65409">
          <cell r="A65409" t="str">
            <v>VEEDURIA DISTRITAL.</v>
          </cell>
        </row>
        <row r="65410">
          <cell r="A65410" t="str">
            <v>UNIDAD ADMINISTRATIVA ESPECIAL CUERPO OFICIAL DE BOMBEROS</v>
          </cell>
        </row>
        <row r="65411">
          <cell r="A65411" t="str">
            <v>CONSORCIO FBP - 2008</v>
          </cell>
        </row>
        <row r="65412">
          <cell r="A65412" t="str">
            <v>CENTRO INTERACTIVO DE CIENCIA Y TECNOLOGIA - MALOKA</v>
          </cell>
        </row>
        <row r="65413">
          <cell r="A65413" t="str">
            <v>SECRETARIA DE LA MUJER</v>
          </cell>
        </row>
        <row r="65414">
          <cell r="A65414" t="str">
            <v>FDL USAQUEN.</v>
          </cell>
        </row>
        <row r="65415">
          <cell r="A65415" t="str">
            <v>FDL CHAPINERO.</v>
          </cell>
        </row>
        <row r="65416">
          <cell r="A65416" t="str">
            <v>FDL SANTAFE.</v>
          </cell>
        </row>
        <row r="65417">
          <cell r="A65417" t="str">
            <v>FDL SAN CRISTOBAL.</v>
          </cell>
        </row>
        <row r="65418">
          <cell r="A65418" t="str">
            <v>FDL USME.</v>
          </cell>
        </row>
        <row r="65419">
          <cell r="A65419" t="str">
            <v>FDL TUNJUELITO.</v>
          </cell>
        </row>
        <row r="65420">
          <cell r="A65420" t="str">
            <v>FDL BOSA.</v>
          </cell>
        </row>
        <row r="65421">
          <cell r="A65421" t="str">
            <v>FDL KENNEDY.</v>
          </cell>
        </row>
        <row r="65422">
          <cell r="A65422" t="str">
            <v>FDL FONTIBON.</v>
          </cell>
        </row>
        <row r="65423">
          <cell r="A65423" t="str">
            <v>FDL ENGATIVA.</v>
          </cell>
        </row>
        <row r="65424">
          <cell r="A65424" t="str">
            <v>FDL SUBA.</v>
          </cell>
        </row>
        <row r="65425">
          <cell r="A65425" t="str">
            <v>FDL BARRIOS UNIDOS.</v>
          </cell>
        </row>
        <row r="65426">
          <cell r="A65426" t="str">
            <v>FDL TEUSAQUILLO.</v>
          </cell>
        </row>
        <row r="65427">
          <cell r="A65427" t="str">
            <v>FDL MARTIRES.</v>
          </cell>
        </row>
        <row r="65428">
          <cell r="A65428" t="str">
            <v>FDL ANTONIO NARIÑO.</v>
          </cell>
        </row>
        <row r="65429">
          <cell r="A65429" t="str">
            <v>FDL PUENTE ARANDA.</v>
          </cell>
        </row>
        <row r="65430">
          <cell r="A65430" t="str">
            <v>FDL LA CANDELARIA.</v>
          </cell>
        </row>
        <row r="65431">
          <cell r="A65431" t="str">
            <v>FDL RAFAEL URIBE URIBE.</v>
          </cell>
        </row>
        <row r="65432">
          <cell r="A65432" t="str">
            <v>FDL CIUDAD BOLIVAR.</v>
          </cell>
        </row>
        <row r="65433">
          <cell r="A65433" t="str">
            <v>FDL SUMAPAZ.</v>
          </cell>
        </row>
        <row r="65434">
          <cell r="A65434" t="str">
            <v>UEL GOBIERNO</v>
          </cell>
        </row>
        <row r="65435">
          <cell r="A65435" t="str">
            <v>UEL IDU</v>
          </cell>
        </row>
        <row r="65436">
          <cell r="A65436" t="str">
            <v>UEL IDCT</v>
          </cell>
        </row>
        <row r="65437">
          <cell r="A65437" t="str">
            <v>UEL SALUD</v>
          </cell>
        </row>
        <row r="65438">
          <cell r="A65438" t="str">
            <v>UEL DAAC</v>
          </cell>
        </row>
        <row r="65439">
          <cell r="A65439" t="str">
            <v>UEL DAMA</v>
          </cell>
        </row>
        <row r="65440">
          <cell r="A65440" t="str">
            <v>UEL EAAB</v>
          </cell>
        </row>
        <row r="65441">
          <cell r="A65441" t="str">
            <v>UEL IDRD</v>
          </cell>
        </row>
        <row r="65442">
          <cell r="A65442" t="str">
            <v>UEL EDUCACION</v>
          </cell>
        </row>
        <row r="65443">
          <cell r="A65443" t="str">
            <v>UEL DABS</v>
          </cell>
        </row>
        <row r="65444">
          <cell r="A65444" t="str">
            <v>CANAL CAPITAL LTDA..</v>
          </cell>
        </row>
        <row r="65445">
          <cell r="A65445" t="str">
            <v>COMPAÑIA DE DISTRIBUCION Y COMERCIALIZACION DE ENERGIA -CODENSA S.A ESP-</v>
          </cell>
        </row>
        <row r="65446">
          <cell r="A65446" t="str">
            <v>COLOMBIA MOVIL S.A. ESP</v>
          </cell>
        </row>
        <row r="65447">
          <cell r="A65447" t="str">
            <v>COMPAÑIA COLOMBIANA DE SERVICIOS DE VALOR AGREGADO Y TELEMATICO S.A. ESP COLVATEL S.A. ESP.</v>
          </cell>
        </row>
        <row r="65448">
          <cell r="A65448" t="str">
            <v>EMGESA S.A. ESP</v>
          </cell>
        </row>
        <row r="65449">
          <cell r="A65449" t="str">
            <v>PATRIMONIO AUTONOMO CONCESION ASEO D.C. - FIDUCOLOMBIA S.A.</v>
          </cell>
        </row>
        <row r="65450">
          <cell r="A65450" t="str">
            <v>EMPRESA DE ACUEDUCTO Y ALCANTARILLADO DE BOGOTA -EAAB ESP-</v>
          </cell>
        </row>
        <row r="65451">
          <cell r="A65451" t="str">
            <v>EMPRESA DE TELECOMUNICACIONES DE BOGOTA -ETB S.A. ESP-</v>
          </cell>
        </row>
        <row r="65452">
          <cell r="A65452" t="str">
            <v>AGUAS DE BOGOTA S.A. E.S.P.</v>
          </cell>
        </row>
        <row r="65453">
          <cell r="A65453" t="str">
            <v>EMPRESA DE ENERGIA DE BOGOTA -EEB S.A. ESP-</v>
          </cell>
        </row>
        <row r="65454">
          <cell r="A65454" t="str">
            <v>UNIDAD ADMINISTRATIVA ESPECIAL DE SERVICIOS PUBLICOS</v>
          </cell>
        </row>
        <row r="65455">
          <cell r="A65455" t="str">
            <v>GAS NATURAL S.A. ESP</v>
          </cell>
        </row>
        <row r="65456">
          <cell r="A65456" t="str">
            <v>EMPRESA COMERCIAL DEL SERVICIO DE ASEO S.A. E.S.P. ECSA E.S.P.</v>
          </cell>
        </row>
        <row r="65457">
          <cell r="A65457" t="str">
            <v>SECRETARIA DISTRITAL DEL HABITAT</v>
          </cell>
        </row>
        <row r="65458">
          <cell r="A65458" t="str">
            <v>FIDUCIARIA BANCOLOMBIA PATRIMONIO AUTONOMO EEB S.A. ESP</v>
          </cell>
        </row>
        <row r="65459">
          <cell r="A65459" t="str">
            <v>TRANSPORTADORA COLOMBIANA DE GAS S.A. EMPRESA DE SERVICIOS PUBLICOS - TRANSCOGAS S.A. E.S.P.</v>
          </cell>
        </row>
        <row r="65460">
          <cell r="A65460" t="str">
            <v>P.A. EMPRESA DE TELEFONOS DE BOGOTA E.S.P</v>
          </cell>
        </row>
        <row r="65461">
          <cell r="A65461" t="str">
            <v>TRANSPORTADORA DE GAS INTERNACIONAL S.A. E.S.P. - TGI S.A E.S.P</v>
          </cell>
        </row>
        <row r="65462">
          <cell r="A65462" t="str">
            <v>FIDUCIARIA BANCOLOMBIA S.A., CONSORCIO ACUEDUCTO 2008</v>
          </cell>
        </row>
        <row r="65463">
          <cell r="A65463" t="str">
            <v>EMPRESA DE ENERGIA DE CUNDINAMARCA S.A. ESP</v>
          </cell>
        </row>
        <row r="65464">
          <cell r="A65464" t="str">
            <v>EMPRESA PRESTADORA DE SERVICIOS PUBLICOS MIXTA GESTAGUAS S.A. E.S.P.</v>
          </cell>
        </row>
        <row r="65465">
          <cell r="A65465" t="str">
            <v>CONTRALORIA DE BOGOTA</v>
          </cell>
        </row>
        <row r="65466">
          <cell r="A65466" t="str">
            <v>RED PERU - TRANSMISION DE ELECTRICIDAD RED DE ENERGIA DEL PERU S.A.</v>
          </cell>
        </row>
        <row r="65467">
          <cell r="A65467" t="str">
            <v>CTM PERU - TRANSMISION DE ELECTRICIDAD CONSORCIO TRNSMANTARO S.A</v>
          </cell>
        </row>
        <row r="65468">
          <cell r="A65468" t="str">
            <v>CONTUGAS - PERU DISTIBUIDORA DE GAS S.A.C</v>
          </cell>
        </row>
        <row r="65469">
          <cell r="A65469" t="str">
            <v>CALIDDA - DISTRIBUIDORA DE GAS PERU BAJA GAS NATURAL DE LIMA Y CALLAO S.A.</v>
          </cell>
        </row>
        <row r="65470">
          <cell r="A65470" t="str">
            <v>PROMIGAS S.A. E.S.P</v>
          </cell>
        </row>
        <row r="65476">
          <cell r="A65476" t="str">
            <v>ETAPA 1</v>
          </cell>
        </row>
        <row r="65477">
          <cell r="A65477" t="str">
            <v>ETAPA 2</v>
          </cell>
        </row>
        <row r="65478">
          <cell r="A65478" t="str">
            <v>ETAPA 3</v>
          </cell>
        </row>
        <row r="65479">
          <cell r="A65479" t="str">
            <v>ETAPA 1 Y 2</v>
          </cell>
        </row>
        <row r="65480">
          <cell r="A65480" t="str">
            <v>ETAPAS 2 Y 3</v>
          </cell>
        </row>
        <row r="65481">
          <cell r="A65481" t="str">
            <v>TODAS LAS ETAPAS</v>
          </cell>
        </row>
      </sheetData>
      <sheetData sheetId="5"/>
      <sheetData sheetId="6"/>
      <sheetData sheetId="7"/>
      <sheetData sheetId="8"/>
      <sheetData sheetId="9"/>
      <sheetData sheetId="10">
        <row r="3">
          <cell r="A3">
            <v>201</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TALENTO HUMANO"/>
      <sheetName val="CALIFICACION DE COMPETENCIAS"/>
      <sheetName val="RIESGO DE AUDITORIA"/>
      <sheetName val="LISTAS"/>
      <sheetName val="INSTRUCTIVO"/>
      <sheetName val="ENTIDADES"/>
    </sheetNames>
    <sheetDataSet>
      <sheetData sheetId="0"/>
      <sheetData sheetId="1"/>
      <sheetData sheetId="2"/>
      <sheetData sheetId="3"/>
      <sheetData sheetId="4">
        <row r="3">
          <cell r="AG3" t="str">
            <v>Macroproceso_Gestión_Financiera</v>
          </cell>
        </row>
        <row r="4">
          <cell r="AG4" t="str">
            <v>Macroproceso_Gestión_Presupuestal</v>
          </cell>
        </row>
        <row r="5">
          <cell r="AG5" t="str">
            <v>Macroproceso_Gestión_de_Inversion_y_Gasto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terios competencias "/>
      <sheetName val="Calif. Competencias"/>
      <sheetName val="RIESGOS DE AUDITORÍA"/>
      <sheetName val="LISTA"/>
    </sheetNames>
    <sheetDataSet>
      <sheetData sheetId="0"/>
      <sheetData sheetId="1">
        <row r="58">
          <cell r="L58">
            <v>0</v>
          </cell>
        </row>
      </sheetData>
      <sheetData sheetId="2"/>
      <sheetData sheetId="3">
        <row r="4">
          <cell r="B4" t="str">
            <v>Bajo</v>
          </cell>
          <cell r="C4" t="str">
            <v>SI</v>
          </cell>
        </row>
        <row r="5">
          <cell r="B5" t="str">
            <v>Medio</v>
          </cell>
          <cell r="C5" t="str">
            <v>NO</v>
          </cell>
        </row>
        <row r="6">
          <cell r="B6" t="str">
            <v>Alto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CumplePerfil" displayName="TablaCumplePerfil" ref="B3:C6" totalsRowShown="0" headerRowDxfId="139" dataDxfId="137" headerRowBorderDxfId="138" tableBorderDxfId="136" totalsRowBorderDxfId="135">
  <autoFilter ref="B3:C6" xr:uid="{00000000-0009-0000-0100-000001000000}"/>
  <tableColumns count="2">
    <tableColumn id="1" xr3:uid="{00000000-0010-0000-0000-000001000000}" name="CUMPLE_PERFIL" dataDxfId="134"/>
    <tableColumn id="2" xr3:uid="{00000000-0010-0000-0000-000002000000}" name="CALIFICACIÓN" dataDxfId="133"/>
  </tableColumns>
  <tableStyleInfo name="TableStyleMedium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a18" displayName="Tabla18" ref="AC2:AC34" totalsRowShown="0" headerRowDxfId="83">
  <autoFilter ref="AC2:AC34" xr:uid="{00000000-0009-0000-0100-000012000000}"/>
  <tableColumns count="1">
    <tableColumn id="1" xr3:uid="{00000000-0010-0000-0900-000001000000}" name="SUBDIRECCIONES"/>
  </tableColumns>
  <tableStyleInfo name="TableStyleMedium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a19" displayName="Tabla19" ref="X2:X16" totalsRowShown="0" headerRowDxfId="82" dataDxfId="80" headerRowBorderDxfId="81" tableBorderDxfId="79" totalsRowBorderDxfId="78">
  <autoFilter ref="X2:X16" xr:uid="{00000000-0009-0000-0100-000013000000}"/>
  <tableColumns count="1">
    <tableColumn id="1" xr3:uid="{00000000-0010-0000-0A00-000001000000}" name="CARGO"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Tabla20" displayName="Tabla20" ref="Y2:Y9" totalsRowShown="0" headerRowDxfId="76" tableBorderDxfId="75">
  <autoFilter ref="Y2:Y9" xr:uid="{00000000-0009-0000-0100-000014000000}"/>
  <tableColumns count="1">
    <tableColumn id="1" xr3:uid="{00000000-0010-0000-0B00-000001000000}" name="ROL" dataDxfId="74"/>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abla21" displayName="Tabla21" ref="Y12:Y15" totalsRowShown="0" headerRowDxfId="73" dataDxfId="72">
  <autoFilter ref="Y12:Y15" xr:uid="{00000000-0009-0000-0100-000015000000}"/>
  <tableColumns count="1">
    <tableColumn id="1" xr3:uid="{00000000-0010-0000-0C00-000001000000}" name="Tipo de Auditoría" dataDxfId="71"/>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Tabla22" displayName="Tabla22" ref="H9:I13" totalsRowShown="0" headerRowDxfId="70" dataDxfId="69">
  <autoFilter ref="H9:I13" xr:uid="{00000000-0009-0000-0100-000016000000}"/>
  <tableColumns count="2">
    <tableColumn id="1" xr3:uid="{00000000-0010-0000-0D00-000001000000}" name="APLICATIVOS" dataDxfId="68"/>
    <tableColumn id="2" xr3:uid="{00000000-0010-0000-0D00-000002000000}" name="Columna1" dataDxfId="6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Experiencia" displayName="TablaExperiencia" ref="D3:E6" totalsRowShown="0" headerRowDxfId="132" dataDxfId="130" headerRowBorderDxfId="131" tableBorderDxfId="129" totalsRowBorderDxfId="128">
  <autoFilter ref="D3:E6" xr:uid="{00000000-0009-0000-0100-000002000000}"/>
  <tableColumns count="2">
    <tableColumn id="1" xr3:uid="{00000000-0010-0000-0100-000001000000}" name="EXPERTICIA" dataDxfId="127"/>
    <tableColumn id="2" xr3:uid="{00000000-0010-0000-0100-000002000000}" name="CALIFICACIÓN" dataDxfId="126"/>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aNormativivdadAplicable" displayName="TablaNormativivdadAplicable" ref="F3:G6" totalsRowShown="0" headerRowDxfId="125" dataDxfId="123" headerRowBorderDxfId="124" tableBorderDxfId="122" totalsRowBorderDxfId="121">
  <autoFilter ref="F3:G6" xr:uid="{00000000-0009-0000-0100-000007000000}"/>
  <tableColumns count="2">
    <tableColumn id="1" xr3:uid="{00000000-0010-0000-0200-000001000000}" name="NORMATIVIDAD APLICABLE" dataDxfId="120"/>
    <tableColumn id="2" xr3:uid="{00000000-0010-0000-0200-000002000000}" name="CALIFICACIÓN" dataDxfId="1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aExperticiaTecnica" displayName="TablaExperticiaTecnica" ref="H3:I7" totalsRowShown="0" headerRowDxfId="118" dataDxfId="116" headerRowBorderDxfId="117" tableBorderDxfId="115" totalsRowBorderDxfId="114">
  <autoFilter ref="H3:I7" xr:uid="{00000000-0009-0000-0100-000009000000}"/>
  <tableColumns count="2">
    <tableColumn id="1" xr3:uid="{00000000-0010-0000-0300-000001000000}" name="EXPERTICIA TÉCNICA" dataDxfId="113"/>
    <tableColumn id="2" xr3:uid="{00000000-0010-0000-0300-000002000000}" name="CALIFICACIÓN" dataDxfId="11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a_Califica_RIESGO_GESTION13" displayName="Tabla_Califica_RIESGO_GESTION13" ref="L2:P6" totalsRowShown="0" headerRowDxfId="111" dataDxfId="109" headerRowBorderDxfId="110" tableBorderDxfId="108" totalsRowBorderDxfId="107">
  <tableColumns count="5">
    <tableColumn id="1" xr3:uid="{00000000-0010-0000-0400-000001000000}" name="MIN" dataDxfId="106"/>
    <tableColumn id="2" xr3:uid="{00000000-0010-0000-0400-000002000000}" name="MAX" dataDxfId="105"/>
    <tableColumn id="3" xr3:uid="{00000000-0010-0000-0400-000003000000}" name="CALIFICACION" dataDxfId="104"/>
    <tableColumn id="4" xr3:uid="{00000000-0010-0000-0400-000004000000}" name="Acciones  de Gestión" dataDxfId="103"/>
    <tableColumn id="5" xr3:uid="{00000000-0010-0000-0400-000005000000}" name="DECISIÓN" dataDxfId="102"/>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Tabla11" displayName="Tabla11" ref="AD2:AD100" totalsRowShown="0" headerRowDxfId="101" dataDxfId="99" headerRowBorderDxfId="100" tableBorderDxfId="98" headerRowCellStyle="Normal_Hoja1" dataCellStyle="Normal_Hoja1">
  <autoFilter ref="AD2:AD100" xr:uid="{00000000-0009-0000-0100-00000D000000}"/>
  <tableColumns count="1">
    <tableColumn id="1" xr3:uid="{00000000-0010-0000-0500-000001000000}" name="Sujetos de Control Fiscal" dataDxfId="97" dataCellStyle="Normal_Hoja1"/>
  </tableColumns>
  <tableStyleInfo name="TableStyleMedium2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a14" displayName="Tabla14" ref="Z2:Z5" totalsRowShown="0" headerRowDxfId="96" dataDxfId="94" headerRowBorderDxfId="95" tableBorderDxfId="93" totalsRowBorderDxfId="92">
  <autoFilter ref="Z2:Z5" xr:uid="{00000000-0009-0000-0100-00000E000000}"/>
  <tableColumns count="1">
    <tableColumn id="1" xr3:uid="{00000000-0010-0000-0600-000001000000}" name="Macroprocesos" dataDxfId="9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a15" displayName="Tabla15" ref="AA2:AA11" totalsRowShown="0" headerRowDxfId="90" dataDxfId="88" headerRowBorderDxfId="89" tableBorderDxfId="87" totalsRowBorderDxfId="86">
  <autoFilter ref="AA2:AA11" xr:uid="{00000000-0009-0000-0100-00000F000000}"/>
  <tableColumns count="1">
    <tableColumn id="1" xr3:uid="{00000000-0010-0000-0700-000001000000}" name="PROCESOS" dataDxfId="85"/>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a17" displayName="Tabla17" ref="AB2:AB16" totalsRowShown="0" headerRowDxfId="84">
  <autoFilter ref="AB2:AB16" xr:uid="{00000000-0009-0000-0100-000011000000}"/>
  <tableColumns count="1">
    <tableColumn id="1" xr3:uid="{00000000-0010-0000-0800-000001000000}" name="DIRECCIONES"/>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tabColor rgb="FF92D050"/>
    <pageSetUpPr fitToPage="1"/>
  </sheetPr>
  <dimension ref="A1:HS19"/>
  <sheetViews>
    <sheetView showGridLines="0" zoomScaleNormal="100" zoomScaleSheetLayoutView="100" workbookViewId="0">
      <selection activeCell="C2" sqref="C2:D3"/>
    </sheetView>
  </sheetViews>
  <sheetFormatPr baseColWidth="10" defaultColWidth="0" defaultRowHeight="12.75" zeroHeight="1" x14ac:dyDescent="0.25"/>
  <cols>
    <col min="1" max="1" width="2.28515625" style="127" customWidth="1"/>
    <col min="2" max="2" width="12.28515625" style="127" customWidth="1"/>
    <col min="3" max="3" width="28.7109375" style="127" customWidth="1"/>
    <col min="4" max="4" width="99.7109375" style="127" customWidth="1"/>
    <col min="5" max="5" width="17.42578125" style="127" customWidth="1"/>
    <col min="6" max="6" width="2.28515625" style="127" hidden="1" customWidth="1"/>
    <col min="7" max="17" width="0" style="127" hidden="1" customWidth="1"/>
    <col min="18" max="18" width="3.7109375" style="127" hidden="1" customWidth="1"/>
    <col min="19" max="88" width="0" style="127" hidden="1" customWidth="1"/>
    <col min="89" max="227" width="3.7109375" style="127" hidden="1" customWidth="1"/>
    <col min="228" max="16382" width="0" style="127" hidden="1"/>
    <col min="16383" max="16383" width="0.28515625" style="127" customWidth="1"/>
    <col min="16384" max="16384" width="0.140625" style="127" customWidth="1"/>
  </cols>
  <sheetData>
    <row r="1" spans="1:10" s="128" customFormat="1" x14ac:dyDescent="0.25">
      <c r="A1" s="126"/>
      <c r="B1" s="127"/>
      <c r="C1" s="126"/>
      <c r="D1" s="126"/>
    </row>
    <row r="2" spans="1:10" ht="31.5" customHeight="1" x14ac:dyDescent="0.25">
      <c r="A2" s="126"/>
      <c r="B2" s="310"/>
      <c r="C2" s="308" t="s">
        <v>441</v>
      </c>
      <c r="D2" s="308"/>
      <c r="E2" s="273" t="s">
        <v>277</v>
      </c>
      <c r="F2" s="129"/>
      <c r="G2" s="129"/>
      <c r="H2" s="129"/>
      <c r="I2" s="129"/>
    </row>
    <row r="3" spans="1:10" ht="24.75" customHeight="1" x14ac:dyDescent="0.25">
      <c r="A3" s="126"/>
      <c r="B3" s="310"/>
      <c r="C3" s="308"/>
      <c r="D3" s="308"/>
      <c r="E3" s="274" t="s">
        <v>341</v>
      </c>
      <c r="F3" s="129"/>
      <c r="G3" s="129"/>
      <c r="H3" s="129"/>
      <c r="I3" s="129"/>
    </row>
    <row r="4" spans="1:10" ht="12.75" customHeight="1" x14ac:dyDescent="0.25">
      <c r="A4" s="126"/>
      <c r="B4" s="312"/>
      <c r="C4" s="312"/>
      <c r="D4" s="312"/>
      <c r="E4" s="138"/>
      <c r="F4" s="129"/>
      <c r="G4" s="129"/>
      <c r="H4" s="129"/>
      <c r="I4" s="129"/>
    </row>
    <row r="5" spans="1:10" ht="12.75" customHeight="1" x14ac:dyDescent="0.25">
      <c r="A5" s="126"/>
      <c r="B5" s="309" t="s">
        <v>58</v>
      </c>
      <c r="C5" s="309"/>
      <c r="D5" s="309"/>
      <c r="E5" s="309"/>
      <c r="F5" s="129"/>
      <c r="G5" s="129"/>
      <c r="H5" s="129"/>
      <c r="I5" s="129"/>
    </row>
    <row r="6" spans="1:10" ht="15" customHeight="1" x14ac:dyDescent="0.25">
      <c r="A6" s="126"/>
      <c r="C6" s="311"/>
      <c r="D6" s="311"/>
      <c r="E6" s="128"/>
      <c r="F6" s="129"/>
      <c r="G6" s="129"/>
      <c r="H6" s="129"/>
      <c r="I6" s="129"/>
      <c r="J6" s="129"/>
    </row>
    <row r="7" spans="1:10" x14ac:dyDescent="0.25">
      <c r="A7" s="126"/>
      <c r="B7" s="130" t="s">
        <v>38</v>
      </c>
      <c r="C7" s="131" t="s">
        <v>42</v>
      </c>
      <c r="D7" s="306" t="s">
        <v>39</v>
      </c>
      <c r="E7" s="307"/>
    </row>
    <row r="8" spans="1:10" ht="7.5" customHeight="1" x14ac:dyDescent="0.25">
      <c r="A8" s="126"/>
      <c r="B8" s="132"/>
      <c r="C8" s="132"/>
      <c r="D8" s="132"/>
      <c r="E8" s="126"/>
    </row>
    <row r="9" spans="1:10" ht="38.25" customHeight="1" x14ac:dyDescent="0.25">
      <c r="A9" s="126"/>
      <c r="B9" s="133">
        <v>1</v>
      </c>
      <c r="C9" s="134" t="s">
        <v>41</v>
      </c>
      <c r="D9" s="313" t="s">
        <v>442</v>
      </c>
      <c r="E9" s="314"/>
    </row>
    <row r="10" spans="1:10" ht="6.75" customHeight="1" x14ac:dyDescent="0.25">
      <c r="A10" s="126"/>
      <c r="B10" s="135"/>
      <c r="C10" s="136"/>
      <c r="D10" s="137"/>
      <c r="E10" s="126"/>
    </row>
    <row r="11" spans="1:10" ht="30" customHeight="1" x14ac:dyDescent="0.25">
      <c r="A11" s="126"/>
      <c r="B11" s="133">
        <v>2</v>
      </c>
      <c r="C11" s="134" t="s">
        <v>43</v>
      </c>
      <c r="D11" s="313" t="s">
        <v>443</v>
      </c>
      <c r="E11" s="314"/>
    </row>
    <row r="12" spans="1:10" ht="5.25" customHeight="1" x14ac:dyDescent="0.25">
      <c r="A12" s="126"/>
      <c r="B12" s="135"/>
      <c r="C12" s="136"/>
      <c r="D12" s="137"/>
      <c r="E12" s="126"/>
    </row>
    <row r="13" spans="1:10" ht="45" customHeight="1" x14ac:dyDescent="0.25">
      <c r="A13" s="126"/>
      <c r="B13" s="133">
        <v>3</v>
      </c>
      <c r="C13" s="134" t="s">
        <v>45</v>
      </c>
      <c r="D13" s="313" t="s">
        <v>57</v>
      </c>
      <c r="E13" s="314"/>
    </row>
    <row r="14" spans="1:10" ht="4.5" customHeight="1" x14ac:dyDescent="0.25">
      <c r="A14" s="126"/>
      <c r="B14" s="135"/>
      <c r="C14" s="136"/>
      <c r="D14" s="137"/>
      <c r="E14" s="126"/>
    </row>
    <row r="15" spans="1:10" ht="25.5" x14ac:dyDescent="0.25">
      <c r="A15" s="126"/>
      <c r="B15" s="133">
        <v>4</v>
      </c>
      <c r="C15" s="134" t="s">
        <v>44</v>
      </c>
      <c r="D15" s="313" t="s">
        <v>62</v>
      </c>
      <c r="E15" s="314"/>
    </row>
    <row r="16" spans="1:10" ht="6.75" customHeight="1" x14ac:dyDescent="0.25">
      <c r="A16" s="126"/>
      <c r="B16" s="135"/>
      <c r="C16" s="136"/>
      <c r="D16" s="137"/>
      <c r="E16" s="126"/>
    </row>
    <row r="17" spans="1:5" ht="45" customHeight="1" x14ac:dyDescent="0.25">
      <c r="A17" s="126"/>
      <c r="B17" s="133">
        <v>5</v>
      </c>
      <c r="C17" s="134" t="s">
        <v>56</v>
      </c>
      <c r="D17" s="313" t="s">
        <v>444</v>
      </c>
      <c r="E17" s="314"/>
    </row>
    <row r="18" spans="1:5" ht="6" customHeight="1" x14ac:dyDescent="0.25">
      <c r="A18" s="126"/>
      <c r="B18" s="126"/>
      <c r="C18" s="126"/>
      <c r="D18" s="126"/>
      <c r="E18" s="126"/>
    </row>
    <row r="19" spans="1:5" x14ac:dyDescent="0.25"/>
  </sheetData>
  <sheetProtection algorithmName="SHA-512" hashValue="/0YJ+sUPVnKVGhRTpL0Cm1A6Y003nOTSrZZCa25ajbTZDQUUA72Ba4kLQo2ebs/FUVyq8SKKuSqYs9mIBRCqdg==" saltValue="asBC4nAofZHbR5b0x/MeWg==" spinCount="100000" sheet="1" scenarios="1"/>
  <mergeCells count="11">
    <mergeCell ref="D9:E9"/>
    <mergeCell ref="D11:E11"/>
    <mergeCell ref="D13:E13"/>
    <mergeCell ref="D15:E15"/>
    <mergeCell ref="D17:E17"/>
    <mergeCell ref="D7:E7"/>
    <mergeCell ref="C2:D3"/>
    <mergeCell ref="B5:E5"/>
    <mergeCell ref="B2:B3"/>
    <mergeCell ref="C6:D6"/>
    <mergeCell ref="B4:D4"/>
  </mergeCells>
  <conditionalFormatting sqref="C9:C16">
    <cfRule type="cellIs" dxfId="66" priority="10" operator="equal">
      <formula>"Error Eval."</formula>
    </cfRule>
  </conditionalFormatting>
  <conditionalFormatting sqref="D10">
    <cfRule type="cellIs" dxfId="65" priority="9" operator="equal">
      <formula>"Error Eval."</formula>
    </cfRule>
  </conditionalFormatting>
  <conditionalFormatting sqref="D12 D14 D16">
    <cfRule type="cellIs" dxfId="64" priority="8" operator="equal">
      <formula>"Error Eval."</formula>
    </cfRule>
  </conditionalFormatting>
  <conditionalFormatting sqref="C17">
    <cfRule type="cellIs" dxfId="63" priority="6" operator="equal">
      <formula>"Error Eval."</formula>
    </cfRule>
  </conditionalFormatting>
  <conditionalFormatting sqref="C7">
    <cfRule type="cellIs" dxfId="62" priority="3" operator="equal">
      <formula>"Error Eval."</formula>
    </cfRule>
  </conditionalFormatting>
  <conditionalFormatting sqref="D7">
    <cfRule type="cellIs" dxfId="61" priority="1" operator="equal">
      <formula>"Error Eval."</formula>
    </cfRule>
  </conditionalFormatting>
  <printOptions horizontalCentered="1" verticalCentered="1"/>
  <pageMargins left="0.59055118110236227" right="0.59055118110236227" top="0.59055118110236227" bottom="0.59055118110236227" header="0.31496062992125984" footer="0.31496062992125984"/>
  <pageSetup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B310"/>
  <sheetViews>
    <sheetView showGridLines="0" zoomScaleNormal="100" zoomScaleSheetLayoutView="80" workbookViewId="0">
      <selection activeCell="G9" sqref="G9:AC9"/>
    </sheetView>
  </sheetViews>
  <sheetFormatPr baseColWidth="10" defaultColWidth="0" defaultRowHeight="15" x14ac:dyDescent="0.25"/>
  <cols>
    <col min="1" max="1" width="2.28515625" style="193" customWidth="1"/>
    <col min="2" max="2" width="1.7109375" style="193" customWidth="1"/>
    <col min="3" max="6" width="6.7109375" style="193" customWidth="1"/>
    <col min="7" max="11" width="5.7109375" style="193" customWidth="1"/>
    <col min="12" max="13" width="6.7109375" style="193" customWidth="1"/>
    <col min="14" max="14" width="5" style="193" customWidth="1"/>
    <col min="15" max="15" width="3.42578125" style="193" customWidth="1"/>
    <col min="16" max="17" width="6.7109375" style="193" customWidth="1"/>
    <col min="18" max="26" width="5.7109375" style="193" customWidth="1"/>
    <col min="27" max="27" width="5.85546875" style="193" customWidth="1"/>
    <col min="28" max="28" width="5.140625" style="193" customWidth="1"/>
    <col min="29" max="29" width="33" style="193" customWidth="1"/>
    <col min="30" max="30" width="1.7109375" style="193" customWidth="1"/>
    <col min="31" max="31" width="2.28515625" style="193" customWidth="1"/>
    <col min="32" max="32" width="6.7109375" style="193" hidden="1" customWidth="1"/>
    <col min="33" max="33" width="86.140625" style="144" hidden="1" customWidth="1"/>
    <col min="34" max="37" width="6.7109375" style="193" hidden="1" customWidth="1"/>
    <col min="38" max="38" width="17.85546875" style="193" hidden="1" customWidth="1"/>
    <col min="39" max="39" width="11" style="193" hidden="1" customWidth="1"/>
    <col min="40" max="40" width="12.140625" style="193" hidden="1" customWidth="1"/>
    <col min="41" max="41" width="8.5703125" style="193" hidden="1" customWidth="1"/>
    <col min="42" max="42" width="9.85546875" style="193" hidden="1" customWidth="1"/>
    <col min="43" max="43" width="7.140625" style="193" hidden="1" customWidth="1"/>
    <col min="44" max="44" width="17.140625" style="193" hidden="1" customWidth="1"/>
    <col min="45" max="45" width="11" style="193" hidden="1" customWidth="1"/>
    <col min="46" max="46" width="8.28515625" style="193" hidden="1" customWidth="1"/>
    <col min="47" max="47" width="11.28515625" style="193" hidden="1" customWidth="1"/>
    <col min="48" max="48" width="15" style="193" hidden="1" customWidth="1"/>
    <col min="49" max="53" width="11.42578125" style="193" hidden="1" customWidth="1"/>
    <col min="54" max="54" width="98" style="113" hidden="1" customWidth="1"/>
    <col min="55" max="16384" width="11.42578125" style="193" hidden="1"/>
  </cols>
  <sheetData>
    <row r="1" spans="1:54" s="112" customFormat="1" ht="6" x14ac:dyDescent="0.25">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row>
    <row r="2" spans="1:54" s="112" customFormat="1" ht="6" customHeight="1" x14ac:dyDescent="0.25">
      <c r="A2" s="139"/>
      <c r="B2" s="360"/>
      <c r="C2" s="360"/>
      <c r="D2" s="360"/>
      <c r="E2" s="317" t="s">
        <v>346</v>
      </c>
      <c r="F2" s="317"/>
      <c r="G2" s="317"/>
      <c r="H2" s="317"/>
      <c r="I2" s="317"/>
      <c r="J2" s="317"/>
      <c r="K2" s="317"/>
      <c r="L2" s="317"/>
      <c r="M2" s="317"/>
      <c r="N2" s="317"/>
      <c r="O2" s="317"/>
      <c r="P2" s="317"/>
      <c r="Q2" s="317"/>
      <c r="R2" s="317"/>
      <c r="S2" s="317"/>
      <c r="T2" s="317"/>
      <c r="U2" s="317"/>
      <c r="V2" s="317"/>
      <c r="W2" s="317"/>
      <c r="X2" s="317"/>
      <c r="Y2" s="317"/>
      <c r="Z2" s="317"/>
      <c r="AA2" s="317"/>
      <c r="AB2" s="317"/>
      <c r="AC2" s="315" t="s">
        <v>277</v>
      </c>
      <c r="AD2" s="315"/>
      <c r="AE2" s="139"/>
      <c r="BB2" s="140" t="s">
        <v>0</v>
      </c>
    </row>
    <row r="3" spans="1:54" s="146" customFormat="1" ht="15" customHeight="1" x14ac:dyDescent="0.25">
      <c r="A3" s="141"/>
      <c r="B3" s="360"/>
      <c r="C3" s="360"/>
      <c r="D3" s="360"/>
      <c r="E3" s="317"/>
      <c r="F3" s="317"/>
      <c r="G3" s="317"/>
      <c r="H3" s="317"/>
      <c r="I3" s="317"/>
      <c r="J3" s="317"/>
      <c r="K3" s="317"/>
      <c r="L3" s="317"/>
      <c r="M3" s="317"/>
      <c r="N3" s="317"/>
      <c r="O3" s="317"/>
      <c r="P3" s="317"/>
      <c r="Q3" s="317"/>
      <c r="R3" s="317"/>
      <c r="S3" s="317"/>
      <c r="T3" s="317"/>
      <c r="U3" s="317"/>
      <c r="V3" s="317"/>
      <c r="W3" s="317"/>
      <c r="X3" s="317"/>
      <c r="Y3" s="317"/>
      <c r="Z3" s="317"/>
      <c r="AA3" s="317"/>
      <c r="AB3" s="317"/>
      <c r="AC3" s="315"/>
      <c r="AD3" s="315"/>
      <c r="AE3" s="142"/>
      <c r="AF3" s="143"/>
      <c r="AG3" s="144"/>
      <c r="AH3" s="143"/>
      <c r="AI3" s="145"/>
      <c r="AJ3" s="145"/>
      <c r="AK3" s="145"/>
      <c r="BB3" s="113"/>
    </row>
    <row r="4" spans="1:54" s="151" customFormat="1" ht="15.75" customHeight="1" x14ac:dyDescent="0.25">
      <c r="A4" s="147"/>
      <c r="B4" s="360"/>
      <c r="C4" s="360"/>
      <c r="D4" s="360"/>
      <c r="E4" s="317"/>
      <c r="F4" s="317"/>
      <c r="G4" s="317"/>
      <c r="H4" s="317"/>
      <c r="I4" s="317"/>
      <c r="J4" s="317"/>
      <c r="K4" s="317"/>
      <c r="L4" s="317"/>
      <c r="M4" s="317"/>
      <c r="N4" s="317"/>
      <c r="O4" s="317"/>
      <c r="P4" s="317"/>
      <c r="Q4" s="317"/>
      <c r="R4" s="317"/>
      <c r="S4" s="317"/>
      <c r="T4" s="317"/>
      <c r="U4" s="317"/>
      <c r="V4" s="317"/>
      <c r="W4" s="317"/>
      <c r="X4" s="317"/>
      <c r="Y4" s="317"/>
      <c r="Z4" s="317"/>
      <c r="AA4" s="317"/>
      <c r="AB4" s="317"/>
      <c r="AC4" s="315"/>
      <c r="AD4" s="315"/>
      <c r="AE4" s="148"/>
      <c r="AF4" s="149"/>
      <c r="AG4" s="144"/>
      <c r="AH4" s="149"/>
      <c r="AI4" s="150"/>
      <c r="AJ4" s="150"/>
      <c r="AK4" s="150"/>
      <c r="BB4" s="127"/>
    </row>
    <row r="5" spans="1:54" s="155" customFormat="1" ht="18.75" customHeight="1" x14ac:dyDescent="0.25">
      <c r="A5" s="152"/>
      <c r="B5" s="360"/>
      <c r="C5" s="360"/>
      <c r="D5" s="360"/>
      <c r="E5" s="317"/>
      <c r="F5" s="317"/>
      <c r="G5" s="317"/>
      <c r="H5" s="317"/>
      <c r="I5" s="317"/>
      <c r="J5" s="317"/>
      <c r="K5" s="317"/>
      <c r="L5" s="317"/>
      <c r="M5" s="317"/>
      <c r="N5" s="317"/>
      <c r="O5" s="317"/>
      <c r="P5" s="317"/>
      <c r="Q5" s="317"/>
      <c r="R5" s="317"/>
      <c r="S5" s="317"/>
      <c r="T5" s="317"/>
      <c r="U5" s="317"/>
      <c r="V5" s="317"/>
      <c r="W5" s="317"/>
      <c r="X5" s="317"/>
      <c r="Y5" s="317"/>
      <c r="Z5" s="317"/>
      <c r="AA5" s="317"/>
      <c r="AB5" s="317"/>
      <c r="AC5" s="316" t="s">
        <v>445</v>
      </c>
      <c r="AD5" s="316"/>
      <c r="AE5" s="153"/>
      <c r="AF5" s="154"/>
      <c r="AG5" s="144"/>
      <c r="AH5" s="154"/>
      <c r="AI5" s="154"/>
      <c r="AJ5" s="154"/>
      <c r="AK5" s="154"/>
      <c r="BB5" s="156" t="s">
        <v>29</v>
      </c>
    </row>
    <row r="6" spans="1:54" s="161" customFormat="1" ht="6" customHeight="1" x14ac:dyDescent="0.25">
      <c r="A6" s="157"/>
      <c r="B6" s="360"/>
      <c r="C6" s="360"/>
      <c r="D6" s="360"/>
      <c r="E6" s="317"/>
      <c r="F6" s="317"/>
      <c r="G6" s="317"/>
      <c r="H6" s="317"/>
      <c r="I6" s="317"/>
      <c r="J6" s="317"/>
      <c r="K6" s="317"/>
      <c r="L6" s="317"/>
      <c r="M6" s="317"/>
      <c r="N6" s="317"/>
      <c r="O6" s="317"/>
      <c r="P6" s="317"/>
      <c r="Q6" s="317"/>
      <c r="R6" s="317"/>
      <c r="S6" s="317"/>
      <c r="T6" s="317"/>
      <c r="U6" s="317"/>
      <c r="V6" s="317"/>
      <c r="W6" s="317"/>
      <c r="X6" s="317"/>
      <c r="Y6" s="317"/>
      <c r="Z6" s="317"/>
      <c r="AA6" s="317"/>
      <c r="AB6" s="317"/>
      <c r="AC6" s="316"/>
      <c r="AD6" s="316"/>
      <c r="AE6" s="158"/>
      <c r="AF6" s="159"/>
      <c r="AG6" s="112"/>
      <c r="AH6" s="159"/>
      <c r="AI6" s="160"/>
      <c r="AJ6" s="160"/>
      <c r="AK6" s="160"/>
      <c r="BB6" s="162" t="s">
        <v>30</v>
      </c>
    </row>
    <row r="7" spans="1:54" s="169" customFormat="1" ht="11.25" x14ac:dyDescent="0.25">
      <c r="A7" s="163"/>
      <c r="B7" s="164"/>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165"/>
      <c r="AE7" s="166"/>
      <c r="AF7" s="167"/>
      <c r="AG7" s="144"/>
      <c r="AH7" s="167"/>
      <c r="AI7" s="168"/>
      <c r="AJ7" s="168"/>
      <c r="AK7" s="168"/>
      <c r="BB7" s="162" t="s">
        <v>31</v>
      </c>
    </row>
    <row r="8" spans="1:54" s="146" customFormat="1" x14ac:dyDescent="0.25">
      <c r="A8" s="141"/>
      <c r="B8" s="35"/>
      <c r="C8" s="358" t="s">
        <v>47</v>
      </c>
      <c r="D8" s="358"/>
      <c r="E8" s="358"/>
      <c r="F8" s="358"/>
      <c r="G8" s="359" t="s">
        <v>52</v>
      </c>
      <c r="H8" s="359"/>
      <c r="I8" s="359"/>
      <c r="J8" s="359"/>
      <c r="K8" s="359"/>
      <c r="L8" s="359"/>
      <c r="M8" s="359"/>
      <c r="N8" s="359"/>
      <c r="O8" s="359"/>
      <c r="P8" s="359"/>
      <c r="Q8" s="359"/>
      <c r="R8" s="359"/>
      <c r="S8" s="359"/>
      <c r="T8" s="359"/>
      <c r="U8" s="359"/>
      <c r="V8" s="359"/>
      <c r="W8" s="359"/>
      <c r="X8" s="359"/>
      <c r="Y8" s="359"/>
      <c r="Z8" s="359"/>
      <c r="AA8" s="359"/>
      <c r="AB8" s="359"/>
      <c r="AC8" s="359"/>
      <c r="AD8" s="36"/>
      <c r="AE8" s="141"/>
      <c r="AG8" s="113"/>
      <c r="AH8" s="170"/>
      <c r="AI8" s="113"/>
      <c r="AJ8" s="113"/>
      <c r="AK8" s="113"/>
      <c r="BB8" s="171"/>
    </row>
    <row r="9" spans="1:54" s="173" customFormat="1" ht="5.25" x14ac:dyDescent="0.25">
      <c r="A9" s="172"/>
      <c r="B9" s="37"/>
      <c r="C9" s="353"/>
      <c r="D9" s="353"/>
      <c r="E9" s="353"/>
      <c r="F9" s="353"/>
      <c r="G9" s="354"/>
      <c r="H9" s="354"/>
      <c r="I9" s="354"/>
      <c r="J9" s="354"/>
      <c r="K9" s="354"/>
      <c r="L9" s="354"/>
      <c r="M9" s="354"/>
      <c r="N9" s="354"/>
      <c r="O9" s="354"/>
      <c r="P9" s="354"/>
      <c r="Q9" s="354"/>
      <c r="R9" s="354"/>
      <c r="S9" s="354"/>
      <c r="T9" s="354"/>
      <c r="U9" s="354"/>
      <c r="V9" s="354"/>
      <c r="W9" s="354"/>
      <c r="X9" s="354"/>
      <c r="Y9" s="354"/>
      <c r="Z9" s="354"/>
      <c r="AA9" s="354"/>
      <c r="AB9" s="354"/>
      <c r="AC9" s="354"/>
      <c r="AD9" s="38"/>
      <c r="AE9" s="172"/>
      <c r="AG9" s="174"/>
      <c r="AH9" s="175"/>
      <c r="AI9" s="174"/>
      <c r="AJ9" s="174"/>
      <c r="AK9" s="174"/>
      <c r="BB9" s="176"/>
    </row>
    <row r="10" spans="1:54" s="146" customFormat="1" x14ac:dyDescent="0.25">
      <c r="A10" s="141"/>
      <c r="B10" s="35"/>
      <c r="C10" s="357"/>
      <c r="D10" s="357"/>
      <c r="E10" s="357"/>
      <c r="F10" s="357"/>
      <c r="G10" s="109"/>
      <c r="H10" s="363" t="s">
        <v>53</v>
      </c>
      <c r="I10" s="363"/>
      <c r="J10" s="363"/>
      <c r="K10" s="363"/>
      <c r="L10" s="363"/>
      <c r="M10" s="363"/>
      <c r="N10" s="363"/>
      <c r="O10" s="363"/>
      <c r="P10" s="363"/>
      <c r="Q10" s="363"/>
      <c r="R10" s="363"/>
      <c r="S10" s="363"/>
      <c r="T10" s="363"/>
      <c r="U10" s="363"/>
      <c r="V10" s="363"/>
      <c r="W10" s="363"/>
      <c r="X10" s="363"/>
      <c r="Y10" s="363"/>
      <c r="Z10" s="363"/>
      <c r="AA10" s="363"/>
      <c r="AB10" s="363"/>
      <c r="AC10" s="363"/>
      <c r="AD10" s="36"/>
      <c r="AE10" s="141"/>
      <c r="AG10" s="113"/>
      <c r="AH10" s="170"/>
      <c r="AI10" s="113"/>
      <c r="AJ10" s="113"/>
      <c r="AK10" s="113"/>
      <c r="BB10" s="171"/>
    </row>
    <row r="11" spans="1:54" s="146" customFormat="1" x14ac:dyDescent="0.25">
      <c r="A11" s="141"/>
      <c r="B11" s="35"/>
      <c r="C11" s="357"/>
      <c r="D11" s="357"/>
      <c r="E11" s="357"/>
      <c r="F11" s="357"/>
      <c r="G11" s="109"/>
      <c r="H11" s="363"/>
      <c r="I11" s="363"/>
      <c r="J11" s="363"/>
      <c r="K11" s="363"/>
      <c r="L11" s="363"/>
      <c r="M11" s="363"/>
      <c r="N11" s="363"/>
      <c r="O11" s="363"/>
      <c r="P11" s="363"/>
      <c r="Q11" s="363"/>
      <c r="R11" s="363"/>
      <c r="S11" s="363"/>
      <c r="T11" s="363"/>
      <c r="U11" s="363"/>
      <c r="V11" s="363"/>
      <c r="W11" s="363"/>
      <c r="X11" s="363"/>
      <c r="Y11" s="363"/>
      <c r="Z11" s="363"/>
      <c r="AA11" s="363"/>
      <c r="AB11" s="363"/>
      <c r="AC11" s="363"/>
      <c r="AD11" s="36"/>
      <c r="AE11" s="141"/>
      <c r="AG11" s="113"/>
      <c r="AH11" s="170"/>
      <c r="AI11" s="113"/>
      <c r="AJ11" s="113"/>
      <c r="AK11" s="113"/>
      <c r="BB11" s="171"/>
    </row>
    <row r="12" spans="1:54" s="146" customFormat="1" x14ac:dyDescent="0.25">
      <c r="A12" s="141"/>
      <c r="B12" s="35"/>
      <c r="C12" s="357"/>
      <c r="D12" s="357"/>
      <c r="E12" s="357"/>
      <c r="F12" s="357"/>
      <c r="G12" s="109"/>
      <c r="H12" s="363"/>
      <c r="I12" s="363"/>
      <c r="J12" s="363"/>
      <c r="K12" s="363"/>
      <c r="L12" s="363"/>
      <c r="M12" s="363"/>
      <c r="N12" s="363"/>
      <c r="O12" s="363"/>
      <c r="P12" s="363"/>
      <c r="Q12" s="363"/>
      <c r="R12" s="363"/>
      <c r="S12" s="363"/>
      <c r="T12" s="363"/>
      <c r="U12" s="363"/>
      <c r="V12" s="363"/>
      <c r="W12" s="363"/>
      <c r="X12" s="363"/>
      <c r="Y12" s="363"/>
      <c r="Z12" s="363"/>
      <c r="AA12" s="363"/>
      <c r="AB12" s="363"/>
      <c r="AC12" s="363"/>
      <c r="AD12" s="36"/>
      <c r="AE12" s="141"/>
      <c r="AG12" s="113"/>
      <c r="AH12" s="170"/>
      <c r="AI12" s="113"/>
      <c r="AJ12" s="113"/>
      <c r="AK12" s="113"/>
      <c r="BB12" s="171"/>
    </row>
    <row r="13" spans="1:54" s="173" customFormat="1" ht="5.25" x14ac:dyDescent="0.25">
      <c r="A13" s="172"/>
      <c r="B13" s="37"/>
      <c r="C13" s="353"/>
      <c r="D13" s="353"/>
      <c r="E13" s="353"/>
      <c r="F13" s="353"/>
      <c r="G13" s="343"/>
      <c r="H13" s="343"/>
      <c r="I13" s="343"/>
      <c r="J13" s="343"/>
      <c r="K13" s="343"/>
      <c r="L13" s="343"/>
      <c r="M13" s="343"/>
      <c r="N13" s="343"/>
      <c r="O13" s="343"/>
      <c r="P13" s="343"/>
      <c r="Q13" s="343"/>
      <c r="R13" s="343"/>
      <c r="S13" s="343"/>
      <c r="T13" s="343"/>
      <c r="U13" s="343"/>
      <c r="V13" s="343"/>
      <c r="W13" s="343"/>
      <c r="X13" s="343"/>
      <c r="Y13" s="343"/>
      <c r="Z13" s="343"/>
      <c r="AA13" s="343"/>
      <c r="AB13" s="343"/>
      <c r="AC13" s="343"/>
      <c r="AD13" s="38"/>
      <c r="AE13" s="172"/>
      <c r="AG13" s="174"/>
      <c r="AH13" s="175"/>
      <c r="AI13" s="174"/>
      <c r="AJ13" s="174"/>
      <c r="AK13" s="174"/>
      <c r="BB13" s="176"/>
    </row>
    <row r="14" spans="1:54" s="146" customFormat="1" x14ac:dyDescent="0.25">
      <c r="A14" s="141"/>
      <c r="B14" s="35"/>
      <c r="C14" s="358" t="s">
        <v>48</v>
      </c>
      <c r="D14" s="358"/>
      <c r="E14" s="358"/>
      <c r="F14" s="358"/>
      <c r="G14" s="359" t="s">
        <v>55</v>
      </c>
      <c r="H14" s="359"/>
      <c r="I14" s="359"/>
      <c r="J14" s="359"/>
      <c r="K14" s="359"/>
      <c r="L14" s="359"/>
      <c r="M14" s="359"/>
      <c r="N14" s="359"/>
      <c r="O14" s="359"/>
      <c r="P14" s="359"/>
      <c r="Q14" s="359"/>
      <c r="R14" s="359"/>
      <c r="S14" s="359"/>
      <c r="T14" s="359"/>
      <c r="U14" s="359"/>
      <c r="V14" s="359"/>
      <c r="W14" s="359"/>
      <c r="X14" s="359"/>
      <c r="Y14" s="359"/>
      <c r="Z14" s="359"/>
      <c r="AA14" s="359"/>
      <c r="AB14" s="359"/>
      <c r="AC14" s="359"/>
      <c r="AD14" s="36"/>
      <c r="AE14" s="141"/>
      <c r="AG14" s="113"/>
      <c r="AH14" s="170"/>
      <c r="AI14" s="113"/>
      <c r="AJ14" s="113"/>
      <c r="AK14" s="113"/>
      <c r="BB14" s="171"/>
    </row>
    <row r="15" spans="1:54" s="173" customFormat="1" ht="5.25" x14ac:dyDescent="0.25">
      <c r="A15" s="172"/>
      <c r="B15" s="37"/>
      <c r="C15" s="353"/>
      <c r="D15" s="353"/>
      <c r="E15" s="353"/>
      <c r="F15" s="353"/>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8"/>
      <c r="AE15" s="172"/>
      <c r="AG15" s="174"/>
      <c r="AH15" s="175"/>
      <c r="AI15" s="174"/>
      <c r="AJ15" s="174"/>
      <c r="AK15" s="174"/>
      <c r="BB15" s="176"/>
    </row>
    <row r="16" spans="1:54" s="146" customFormat="1" x14ac:dyDescent="0.25">
      <c r="A16" s="141"/>
      <c r="B16" s="35"/>
      <c r="C16" s="357"/>
      <c r="D16" s="357"/>
      <c r="E16" s="357"/>
      <c r="F16" s="357"/>
      <c r="G16" s="359" t="s">
        <v>422</v>
      </c>
      <c r="H16" s="359"/>
      <c r="I16" s="359"/>
      <c r="J16" s="359"/>
      <c r="K16" s="359"/>
      <c r="L16" s="359"/>
      <c r="M16" s="359"/>
      <c r="N16" s="359"/>
      <c r="O16" s="359"/>
      <c r="P16" s="359"/>
      <c r="Q16" s="359"/>
      <c r="R16" s="359"/>
      <c r="S16" s="359"/>
      <c r="T16" s="359"/>
      <c r="U16" s="359"/>
      <c r="V16" s="359"/>
      <c r="W16" s="359"/>
      <c r="X16" s="359"/>
      <c r="Y16" s="359"/>
      <c r="Z16" s="359"/>
      <c r="AA16" s="359"/>
      <c r="AB16" s="359"/>
      <c r="AC16" s="359"/>
      <c r="AD16" s="36"/>
      <c r="AE16" s="141"/>
      <c r="AG16" s="113"/>
      <c r="AH16" s="170"/>
      <c r="AI16" s="113"/>
      <c r="AJ16" s="113"/>
      <c r="AK16" s="113"/>
      <c r="BB16" s="171"/>
    </row>
    <row r="17" spans="1:54" s="173" customFormat="1" ht="5.25" x14ac:dyDescent="0.25">
      <c r="A17" s="172"/>
      <c r="B17" s="37"/>
      <c r="C17" s="353"/>
      <c r="D17" s="353"/>
      <c r="E17" s="353"/>
      <c r="F17" s="353"/>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8"/>
      <c r="AE17" s="172"/>
      <c r="AG17" s="174"/>
      <c r="AH17" s="175"/>
      <c r="AI17" s="174"/>
      <c r="AJ17" s="174"/>
      <c r="AK17" s="174"/>
      <c r="BB17" s="176"/>
    </row>
    <row r="18" spans="1:54" s="146" customFormat="1" x14ac:dyDescent="0.25">
      <c r="A18" s="141"/>
      <c r="B18" s="35"/>
      <c r="C18" s="357"/>
      <c r="D18" s="357"/>
      <c r="E18" s="357"/>
      <c r="F18" s="357"/>
      <c r="G18" s="359" t="s">
        <v>423</v>
      </c>
      <c r="H18" s="359"/>
      <c r="I18" s="359"/>
      <c r="J18" s="359"/>
      <c r="K18" s="359"/>
      <c r="L18" s="359"/>
      <c r="M18" s="359"/>
      <c r="N18" s="359"/>
      <c r="O18" s="359"/>
      <c r="P18" s="359"/>
      <c r="Q18" s="359"/>
      <c r="R18" s="359"/>
      <c r="S18" s="359"/>
      <c r="T18" s="359"/>
      <c r="U18" s="359"/>
      <c r="V18" s="359"/>
      <c r="W18" s="359"/>
      <c r="X18" s="359"/>
      <c r="Y18" s="359"/>
      <c r="Z18" s="359"/>
      <c r="AA18" s="359"/>
      <c r="AB18" s="359"/>
      <c r="AC18" s="359"/>
      <c r="AD18" s="36"/>
      <c r="AE18" s="141"/>
      <c r="AG18" s="113"/>
      <c r="AH18" s="170"/>
      <c r="AI18" s="113"/>
      <c r="AJ18" s="113"/>
      <c r="AK18" s="113"/>
      <c r="BB18" s="171"/>
    </row>
    <row r="19" spans="1:54" s="146" customFormat="1" x14ac:dyDescent="0.25">
      <c r="A19" s="141"/>
      <c r="B19" s="35"/>
      <c r="C19" s="357"/>
      <c r="D19" s="357"/>
      <c r="E19" s="357"/>
      <c r="F19" s="357"/>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6"/>
      <c r="AE19" s="141"/>
      <c r="AG19" s="113"/>
      <c r="AH19" s="170"/>
      <c r="AI19" s="113"/>
      <c r="AJ19" s="113"/>
      <c r="AK19" s="113"/>
      <c r="BB19" s="171"/>
    </row>
    <row r="20" spans="1:54" s="173" customFormat="1" ht="5.25" x14ac:dyDescent="0.25">
      <c r="A20" s="172"/>
      <c r="B20" s="37"/>
      <c r="C20" s="353"/>
      <c r="D20" s="353"/>
      <c r="E20" s="353"/>
      <c r="F20" s="35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8"/>
      <c r="AE20" s="172"/>
      <c r="AG20" s="174"/>
      <c r="AH20" s="175"/>
      <c r="AI20" s="174"/>
      <c r="AJ20" s="174"/>
      <c r="AK20" s="174"/>
      <c r="BB20" s="176"/>
    </row>
    <row r="21" spans="1:54" s="146" customFormat="1" x14ac:dyDescent="0.25">
      <c r="A21" s="141"/>
      <c r="B21" s="35"/>
      <c r="C21" s="358" t="s">
        <v>49</v>
      </c>
      <c r="D21" s="358"/>
      <c r="E21" s="358"/>
      <c r="F21" s="358"/>
      <c r="G21" s="359" t="s">
        <v>54</v>
      </c>
      <c r="H21" s="359"/>
      <c r="I21" s="359"/>
      <c r="J21" s="359"/>
      <c r="K21" s="359"/>
      <c r="L21" s="359"/>
      <c r="M21" s="359"/>
      <c r="N21" s="359"/>
      <c r="O21" s="359"/>
      <c r="P21" s="359"/>
      <c r="Q21" s="359"/>
      <c r="R21" s="359"/>
      <c r="S21" s="359"/>
      <c r="T21" s="359"/>
      <c r="U21" s="359"/>
      <c r="V21" s="359"/>
      <c r="W21" s="359"/>
      <c r="X21" s="359"/>
      <c r="Y21" s="359"/>
      <c r="Z21" s="359"/>
      <c r="AA21" s="359"/>
      <c r="AB21" s="359"/>
      <c r="AC21" s="359"/>
      <c r="AD21" s="36"/>
      <c r="AE21" s="141"/>
      <c r="AG21" s="113"/>
      <c r="AH21" s="170"/>
      <c r="AI21" s="113"/>
      <c r="AJ21" s="113"/>
      <c r="AK21" s="113"/>
      <c r="BB21" s="171"/>
    </row>
    <row r="22" spans="1:54" s="173" customFormat="1" ht="5.25" x14ac:dyDescent="0.25">
      <c r="A22" s="172"/>
      <c r="B22" s="37"/>
      <c r="C22" s="353"/>
      <c r="D22" s="353"/>
      <c r="E22" s="353"/>
      <c r="F22" s="353"/>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8"/>
      <c r="AE22" s="172"/>
      <c r="AG22" s="174"/>
      <c r="AH22" s="175"/>
      <c r="AI22" s="174"/>
      <c r="AJ22" s="174"/>
      <c r="AK22" s="174"/>
      <c r="BB22" s="176"/>
    </row>
    <row r="23" spans="1:54" s="146" customFormat="1" x14ac:dyDescent="0.25">
      <c r="A23" s="141"/>
      <c r="B23" s="35"/>
      <c r="C23" s="357"/>
      <c r="D23" s="357"/>
      <c r="E23" s="357"/>
      <c r="F23" s="357"/>
      <c r="G23" s="359" t="s">
        <v>424</v>
      </c>
      <c r="H23" s="359"/>
      <c r="I23" s="359"/>
      <c r="J23" s="359"/>
      <c r="K23" s="359"/>
      <c r="L23" s="359"/>
      <c r="M23" s="359"/>
      <c r="N23" s="359"/>
      <c r="O23" s="359"/>
      <c r="P23" s="359"/>
      <c r="Q23" s="359"/>
      <c r="R23" s="359"/>
      <c r="S23" s="359"/>
      <c r="T23" s="359"/>
      <c r="U23" s="359"/>
      <c r="V23" s="359"/>
      <c r="W23" s="359"/>
      <c r="X23" s="359"/>
      <c r="Y23" s="359"/>
      <c r="Z23" s="359"/>
      <c r="AA23" s="359"/>
      <c r="AB23" s="359"/>
      <c r="AC23" s="359"/>
      <c r="AD23" s="36"/>
      <c r="AE23" s="141"/>
      <c r="AG23" s="113"/>
      <c r="AH23" s="170"/>
      <c r="AI23" s="113"/>
      <c r="AJ23" s="113"/>
      <c r="AK23" s="113"/>
      <c r="BB23" s="171"/>
    </row>
    <row r="24" spans="1:54" s="146" customFormat="1" x14ac:dyDescent="0.25">
      <c r="A24" s="141"/>
      <c r="B24" s="35"/>
      <c r="C24" s="357"/>
      <c r="D24" s="357"/>
      <c r="E24" s="357"/>
      <c r="F24" s="357"/>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6"/>
      <c r="AE24" s="141"/>
      <c r="AG24" s="113"/>
      <c r="AH24" s="170"/>
      <c r="AI24" s="113"/>
      <c r="AJ24" s="113"/>
      <c r="AK24" s="113"/>
      <c r="BB24" s="171"/>
    </row>
    <row r="25" spans="1:54" s="173" customFormat="1" ht="5.25" x14ac:dyDescent="0.25">
      <c r="A25" s="172"/>
      <c r="B25" s="37"/>
      <c r="C25" s="353"/>
      <c r="D25" s="353"/>
      <c r="E25" s="353"/>
      <c r="F25" s="353"/>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8"/>
      <c r="AE25" s="172"/>
      <c r="AG25" s="174"/>
      <c r="AH25" s="175"/>
      <c r="AI25" s="174"/>
      <c r="AJ25" s="174"/>
      <c r="AK25" s="174"/>
      <c r="BB25" s="176"/>
    </row>
    <row r="26" spans="1:54" s="173" customFormat="1" ht="36" customHeight="1" x14ac:dyDescent="0.25">
      <c r="A26" s="172"/>
      <c r="B26" s="37"/>
      <c r="C26" s="361" t="s">
        <v>347</v>
      </c>
      <c r="D26" s="361"/>
      <c r="E26" s="361"/>
      <c r="F26" s="361"/>
      <c r="G26" s="361"/>
      <c r="H26" s="361"/>
      <c r="I26" s="361"/>
      <c r="J26" s="361"/>
      <c r="K26" s="361"/>
      <c r="L26" s="361"/>
      <c r="M26" s="299"/>
      <c r="N26" s="299"/>
      <c r="O26" s="299"/>
      <c r="P26" s="299"/>
      <c r="Q26" s="299"/>
      <c r="R26" s="299"/>
      <c r="S26" s="299"/>
      <c r="T26" s="299"/>
      <c r="U26" s="299"/>
      <c r="V26" s="299"/>
      <c r="W26" s="299"/>
      <c r="X26" s="299"/>
      <c r="Y26" s="299"/>
      <c r="Z26" s="299"/>
      <c r="AA26" s="299"/>
      <c r="AB26" s="299"/>
      <c r="AC26" s="299"/>
      <c r="AD26" s="38"/>
      <c r="AE26" s="172"/>
      <c r="AG26" s="174"/>
      <c r="AH26" s="175"/>
      <c r="AI26" s="174"/>
      <c r="AJ26" s="174"/>
      <c r="AK26" s="174"/>
      <c r="BB26" s="176"/>
    </row>
    <row r="27" spans="1:54" s="146" customFormat="1" ht="24" customHeight="1" x14ac:dyDescent="0.25">
      <c r="A27" s="141"/>
      <c r="B27" s="35"/>
      <c r="C27" s="355" t="s">
        <v>50</v>
      </c>
      <c r="D27" s="355"/>
      <c r="E27" s="355"/>
      <c r="F27" s="355"/>
      <c r="G27" s="356" t="s">
        <v>406</v>
      </c>
      <c r="H27" s="356"/>
      <c r="I27" s="356"/>
      <c r="J27" s="356"/>
      <c r="K27" s="356"/>
      <c r="L27" s="356"/>
      <c r="M27" s="356"/>
      <c r="N27" s="356"/>
      <c r="O27" s="356"/>
      <c r="P27" s="356"/>
      <c r="Q27" s="356"/>
      <c r="R27" s="356"/>
      <c r="S27" s="356"/>
      <c r="T27" s="356"/>
      <c r="U27" s="356"/>
      <c r="V27" s="356"/>
      <c r="W27" s="356"/>
      <c r="X27" s="356"/>
      <c r="Y27" s="356"/>
      <c r="Z27" s="356"/>
      <c r="AA27" s="356"/>
      <c r="AB27" s="356"/>
      <c r="AC27" s="356"/>
      <c r="AD27" s="36"/>
      <c r="AE27" s="141"/>
      <c r="AG27" s="113"/>
      <c r="AH27" s="170"/>
      <c r="AI27" s="113"/>
      <c r="AJ27" s="113"/>
      <c r="AK27" s="113"/>
      <c r="BB27" s="171"/>
    </row>
    <row r="28" spans="1:54" s="146" customFormat="1" x14ac:dyDescent="0.25">
      <c r="A28" s="141"/>
      <c r="B28" s="35"/>
      <c r="C28" s="357"/>
      <c r="D28" s="357"/>
      <c r="E28" s="357"/>
      <c r="F28" s="357"/>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6"/>
      <c r="AE28" s="141"/>
      <c r="AG28" s="113"/>
      <c r="AH28" s="170"/>
      <c r="AI28" s="113"/>
      <c r="AJ28" s="113"/>
      <c r="AK28" s="113"/>
      <c r="BB28" s="171"/>
    </row>
    <row r="29" spans="1:54" s="146" customFormat="1" x14ac:dyDescent="0.25">
      <c r="A29" s="141"/>
      <c r="B29" s="35"/>
      <c r="C29" s="357"/>
      <c r="D29" s="357"/>
      <c r="E29" s="357"/>
      <c r="F29" s="357"/>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6"/>
      <c r="AE29" s="141"/>
      <c r="AG29" s="113"/>
      <c r="AH29" s="170"/>
      <c r="AI29" s="113"/>
      <c r="AJ29" s="113"/>
      <c r="AK29" s="113"/>
      <c r="BB29" s="171"/>
    </row>
    <row r="30" spans="1:54" s="146" customFormat="1" ht="30" customHeight="1" x14ac:dyDescent="0.25">
      <c r="A30" s="141"/>
      <c r="B30" s="35"/>
      <c r="C30" s="300"/>
      <c r="D30" s="300"/>
      <c r="E30" s="300"/>
      <c r="F30" s="300"/>
      <c r="G30" s="359" t="s">
        <v>348</v>
      </c>
      <c r="H30" s="359"/>
      <c r="I30" s="359"/>
      <c r="J30" s="359"/>
      <c r="K30" s="359"/>
      <c r="L30" s="359"/>
      <c r="M30" s="359"/>
      <c r="N30" s="359"/>
      <c r="O30" s="359"/>
      <c r="P30" s="359"/>
      <c r="Q30" s="359"/>
      <c r="R30" s="359"/>
      <c r="S30" s="359"/>
      <c r="T30" s="359"/>
      <c r="U30" s="359"/>
      <c r="V30" s="359"/>
      <c r="W30" s="359"/>
      <c r="X30" s="359"/>
      <c r="Y30" s="359"/>
      <c r="Z30" s="359"/>
      <c r="AA30" s="359"/>
      <c r="AB30" s="359"/>
      <c r="AC30" s="359"/>
      <c r="AD30" s="36"/>
      <c r="AE30" s="141"/>
      <c r="AG30" s="113"/>
      <c r="AH30" s="170"/>
      <c r="AI30" s="113"/>
      <c r="AJ30" s="113"/>
      <c r="AK30" s="113"/>
      <c r="BB30" s="171"/>
    </row>
    <row r="31" spans="1:54" s="146" customFormat="1" ht="36" customHeight="1" x14ac:dyDescent="0.25">
      <c r="A31" s="141"/>
      <c r="B31" s="35"/>
      <c r="C31" s="358" t="s">
        <v>51</v>
      </c>
      <c r="D31" s="358"/>
      <c r="E31" s="358"/>
      <c r="F31" s="358"/>
      <c r="G31" s="359" t="s">
        <v>528</v>
      </c>
      <c r="H31" s="359"/>
      <c r="I31" s="359"/>
      <c r="J31" s="359"/>
      <c r="K31" s="359"/>
      <c r="L31" s="359"/>
      <c r="M31" s="359"/>
      <c r="N31" s="359"/>
      <c r="O31" s="359"/>
      <c r="P31" s="359"/>
      <c r="Q31" s="359"/>
      <c r="R31" s="359"/>
      <c r="S31" s="359"/>
      <c r="T31" s="359"/>
      <c r="U31" s="359"/>
      <c r="V31" s="359"/>
      <c r="W31" s="359"/>
      <c r="X31" s="359"/>
      <c r="Y31" s="359"/>
      <c r="Z31" s="359"/>
      <c r="AA31" s="359"/>
      <c r="AB31" s="359"/>
      <c r="AC31" s="359"/>
      <c r="AD31" s="36"/>
      <c r="AE31" s="141"/>
      <c r="AG31" s="113"/>
      <c r="AH31" s="170"/>
      <c r="AI31" s="113"/>
      <c r="AJ31" s="113"/>
      <c r="AK31" s="113"/>
      <c r="BB31" s="171"/>
    </row>
    <row r="32" spans="1:54" s="115" customFormat="1" x14ac:dyDescent="0.25">
      <c r="A32" s="177"/>
      <c r="B32" s="39"/>
      <c r="C32" s="358" t="s">
        <v>46</v>
      </c>
      <c r="D32" s="358"/>
      <c r="E32" s="358"/>
      <c r="F32" s="358"/>
      <c r="G32" s="359" t="s">
        <v>425</v>
      </c>
      <c r="H32" s="359"/>
      <c r="I32" s="359"/>
      <c r="J32" s="359"/>
      <c r="K32" s="359"/>
      <c r="L32" s="359"/>
      <c r="M32" s="359"/>
      <c r="N32" s="359"/>
      <c r="O32" s="359"/>
      <c r="P32" s="359"/>
      <c r="Q32" s="359"/>
      <c r="R32" s="359"/>
      <c r="S32" s="359"/>
      <c r="T32" s="359"/>
      <c r="U32" s="359"/>
      <c r="V32" s="359"/>
      <c r="W32" s="359"/>
      <c r="X32" s="359"/>
      <c r="Y32" s="359"/>
      <c r="Z32" s="359"/>
      <c r="AA32" s="359"/>
      <c r="AB32" s="359"/>
      <c r="AC32" s="359"/>
      <c r="AD32" s="40"/>
      <c r="AE32" s="177"/>
      <c r="AG32" s="113"/>
      <c r="AI32" s="178"/>
      <c r="AJ32" s="178"/>
      <c r="AK32" s="178"/>
      <c r="BB32" s="171"/>
    </row>
    <row r="33" spans="1:54" s="117" customFormat="1" ht="15" customHeight="1" x14ac:dyDescent="0.25">
      <c r="A33" s="179"/>
      <c r="B33" s="41"/>
      <c r="C33" s="343"/>
      <c r="D33" s="343"/>
      <c r="E33" s="343"/>
      <c r="F33" s="343"/>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42"/>
      <c r="AE33" s="179"/>
      <c r="AG33" s="174"/>
      <c r="AI33" s="180"/>
      <c r="AJ33" s="180"/>
      <c r="AK33" s="180"/>
      <c r="BB33" s="176"/>
    </row>
    <row r="34" spans="1:54" s="117" customFormat="1" ht="15" customHeight="1" x14ac:dyDescent="0.25">
      <c r="A34" s="179"/>
      <c r="B34" s="41"/>
      <c r="C34" s="349" t="s">
        <v>349</v>
      </c>
      <c r="D34" s="349"/>
      <c r="E34" s="349"/>
      <c r="F34" s="349"/>
      <c r="G34" s="349"/>
      <c r="H34" s="349"/>
      <c r="I34" s="349"/>
      <c r="J34" s="349"/>
      <c r="K34" s="349"/>
      <c r="L34" s="349"/>
      <c r="M34" s="304"/>
      <c r="N34" s="304"/>
      <c r="O34" s="304"/>
      <c r="P34" s="304"/>
      <c r="Q34" s="304"/>
      <c r="R34" s="304"/>
      <c r="S34" s="304"/>
      <c r="T34" s="304"/>
      <c r="U34" s="304"/>
      <c r="V34" s="304"/>
      <c r="W34" s="304"/>
      <c r="X34" s="304"/>
      <c r="Y34" s="304"/>
      <c r="Z34" s="304"/>
      <c r="AA34" s="304"/>
      <c r="AB34" s="304"/>
      <c r="AC34" s="304"/>
      <c r="AD34" s="42"/>
      <c r="AE34" s="179"/>
      <c r="AG34" s="174"/>
      <c r="AI34" s="180"/>
      <c r="AJ34" s="180"/>
      <c r="AK34" s="180"/>
      <c r="BB34" s="176"/>
    </row>
    <row r="35" spans="1:54" s="117" customFormat="1" ht="15" customHeight="1" x14ac:dyDescent="0.25">
      <c r="A35" s="179"/>
      <c r="B35" s="41"/>
      <c r="C35" s="60" t="s">
        <v>353</v>
      </c>
      <c r="D35" s="302"/>
      <c r="E35" s="302"/>
      <c r="F35" s="302"/>
      <c r="G35" s="302"/>
      <c r="H35" s="302"/>
      <c r="I35" s="302"/>
      <c r="J35" s="302"/>
      <c r="K35" s="302"/>
      <c r="L35" s="302"/>
      <c r="M35" s="304"/>
      <c r="N35" s="304"/>
      <c r="O35" s="304"/>
      <c r="P35" s="304"/>
      <c r="Q35" s="304"/>
      <c r="R35" s="304"/>
      <c r="S35" s="304"/>
      <c r="T35" s="304"/>
      <c r="U35" s="304"/>
      <c r="V35" s="304"/>
      <c r="W35" s="304"/>
      <c r="X35" s="304"/>
      <c r="Y35" s="304"/>
      <c r="Z35" s="304"/>
      <c r="AA35" s="304"/>
      <c r="AB35" s="304"/>
      <c r="AC35" s="304"/>
      <c r="AD35" s="42"/>
      <c r="AE35" s="179"/>
      <c r="AG35" s="174"/>
      <c r="AI35" s="180"/>
      <c r="AJ35" s="180"/>
      <c r="AK35" s="180"/>
      <c r="BB35" s="176"/>
    </row>
    <row r="36" spans="1:54" s="117" customFormat="1" ht="15" customHeight="1" x14ac:dyDescent="0.25">
      <c r="A36" s="179"/>
      <c r="B36" s="41"/>
      <c r="C36" s="49" t="s">
        <v>350</v>
      </c>
      <c r="D36" s="49"/>
      <c r="E36" s="49"/>
      <c r="F36" s="49"/>
      <c r="G36" s="49"/>
      <c r="H36" s="49"/>
      <c r="I36" s="49"/>
      <c r="J36" s="49"/>
      <c r="K36" s="49"/>
      <c r="L36" s="49"/>
      <c r="M36" s="50"/>
      <c r="N36" s="50"/>
      <c r="O36" s="50"/>
      <c r="P36" s="50"/>
      <c r="Q36" s="50"/>
      <c r="R36" s="50"/>
      <c r="S36" s="50"/>
      <c r="T36" s="50"/>
      <c r="U36" s="50"/>
      <c r="V36" s="50"/>
      <c r="W36" s="50"/>
      <c r="X36" s="50"/>
      <c r="Y36" s="50"/>
      <c r="Z36" s="50"/>
      <c r="AA36" s="50"/>
      <c r="AB36" s="50"/>
      <c r="AC36" s="50"/>
      <c r="AD36" s="42"/>
      <c r="AE36" s="179"/>
      <c r="AG36" s="174"/>
      <c r="AI36" s="180"/>
      <c r="AJ36" s="180"/>
      <c r="AK36" s="180"/>
      <c r="BB36" s="176"/>
    </row>
    <row r="37" spans="1:54" s="117" customFormat="1" ht="15" customHeight="1" x14ac:dyDescent="0.25">
      <c r="A37" s="179"/>
      <c r="B37" s="41"/>
      <c r="C37" s="49"/>
      <c r="D37" s="49"/>
      <c r="E37" s="49"/>
      <c r="F37" s="49"/>
      <c r="G37" s="49"/>
      <c r="H37" s="49"/>
      <c r="I37" s="49"/>
      <c r="J37" s="49"/>
      <c r="K37" s="49"/>
      <c r="L37" s="49"/>
      <c r="M37" s="50"/>
      <c r="N37" s="50"/>
      <c r="O37" s="50"/>
      <c r="P37" s="50"/>
      <c r="Q37" s="50"/>
      <c r="R37" s="50"/>
      <c r="S37" s="50"/>
      <c r="T37" s="50"/>
      <c r="U37" s="50"/>
      <c r="V37" s="50"/>
      <c r="W37" s="50"/>
      <c r="X37" s="50"/>
      <c r="Y37" s="50"/>
      <c r="Z37" s="50"/>
      <c r="AA37" s="50"/>
      <c r="AB37" s="50"/>
      <c r="AC37" s="50"/>
      <c r="AD37" s="42"/>
      <c r="AE37" s="179"/>
      <c r="AG37" s="174"/>
      <c r="AI37" s="180"/>
      <c r="AJ37" s="180"/>
      <c r="AK37" s="180"/>
      <c r="BB37" s="176"/>
    </row>
    <row r="38" spans="1:54" s="117" customFormat="1" ht="15" customHeight="1" x14ac:dyDescent="0.25">
      <c r="A38" s="179"/>
      <c r="B38" s="41"/>
      <c r="C38" s="49"/>
      <c r="D38" s="49"/>
      <c r="E38" s="49"/>
      <c r="F38" s="49"/>
      <c r="G38" s="49"/>
      <c r="H38" s="49"/>
      <c r="I38" s="49"/>
      <c r="J38" s="49"/>
      <c r="K38" s="49"/>
      <c r="L38" s="49"/>
      <c r="M38" s="50"/>
      <c r="N38" s="50"/>
      <c r="O38" s="50"/>
      <c r="P38" s="50"/>
      <c r="Q38" s="50"/>
      <c r="R38" s="50"/>
      <c r="S38" s="50"/>
      <c r="T38" s="50"/>
      <c r="U38" s="50"/>
      <c r="V38" s="50"/>
      <c r="W38" s="50"/>
      <c r="X38" s="50"/>
      <c r="Y38" s="50"/>
      <c r="Z38" s="50"/>
      <c r="AA38" s="50"/>
      <c r="AB38" s="50"/>
      <c r="AC38" s="50"/>
      <c r="AD38" s="42"/>
      <c r="AE38" s="179"/>
      <c r="AG38" s="174"/>
      <c r="AI38" s="180"/>
      <c r="AJ38" s="180"/>
      <c r="AK38" s="180"/>
      <c r="BB38" s="176"/>
    </row>
    <row r="39" spans="1:54" s="117" customFormat="1" ht="15" customHeight="1" x14ac:dyDescent="0.25">
      <c r="A39" s="179"/>
      <c r="B39" s="41"/>
      <c r="C39" s="49"/>
      <c r="D39" s="49"/>
      <c r="E39" s="49"/>
      <c r="F39" s="49"/>
      <c r="G39" s="49"/>
      <c r="H39" s="49"/>
      <c r="I39" s="49"/>
      <c r="J39" s="49"/>
      <c r="K39" s="49"/>
      <c r="L39" s="49"/>
      <c r="M39" s="50"/>
      <c r="N39" s="50"/>
      <c r="O39" s="50"/>
      <c r="P39" s="50"/>
      <c r="Q39" s="50"/>
      <c r="R39" s="50"/>
      <c r="S39" s="50"/>
      <c r="T39" s="50"/>
      <c r="U39" s="50"/>
      <c r="V39" s="50"/>
      <c r="W39" s="50"/>
      <c r="X39" s="50"/>
      <c r="Y39" s="50"/>
      <c r="Z39" s="50"/>
      <c r="AA39" s="50"/>
      <c r="AB39" s="50"/>
      <c r="AC39" s="50"/>
      <c r="AD39" s="42"/>
      <c r="AE39" s="179"/>
      <c r="AG39" s="174"/>
      <c r="AI39" s="180"/>
      <c r="AJ39" s="180"/>
      <c r="AK39" s="180"/>
      <c r="BB39" s="176"/>
    </row>
    <row r="40" spans="1:54" s="117" customFormat="1" ht="15" customHeight="1" x14ac:dyDescent="0.25">
      <c r="A40" s="179"/>
      <c r="B40" s="41"/>
      <c r="C40" s="49"/>
      <c r="D40" s="49"/>
      <c r="E40" s="49"/>
      <c r="F40" s="49"/>
      <c r="G40" s="49"/>
      <c r="H40" s="49"/>
      <c r="I40" s="49"/>
      <c r="J40" s="49"/>
      <c r="K40" s="49"/>
      <c r="L40" s="49"/>
      <c r="M40" s="50"/>
      <c r="N40" s="50"/>
      <c r="O40" s="50"/>
      <c r="P40" s="50"/>
      <c r="Q40" s="50"/>
      <c r="R40" s="50"/>
      <c r="S40" s="50"/>
      <c r="T40" s="50"/>
      <c r="U40" s="50"/>
      <c r="V40" s="50"/>
      <c r="W40" s="50"/>
      <c r="X40" s="50"/>
      <c r="Y40" s="50"/>
      <c r="Z40" s="50"/>
      <c r="AA40" s="50"/>
      <c r="AB40" s="50"/>
      <c r="AC40" s="50"/>
      <c r="AD40" s="42"/>
      <c r="AE40" s="179"/>
      <c r="AG40" s="174"/>
      <c r="AI40" s="180"/>
      <c r="AJ40" s="180"/>
      <c r="AK40" s="180"/>
      <c r="BB40" s="176"/>
    </row>
    <row r="41" spans="1:54" s="117" customFormat="1" ht="58.5" customHeight="1" x14ac:dyDescent="0.25">
      <c r="A41" s="179"/>
      <c r="B41" s="41"/>
      <c r="C41" s="49"/>
      <c r="D41" s="49"/>
      <c r="E41" s="49"/>
      <c r="F41" s="49"/>
      <c r="G41" s="49"/>
      <c r="H41" s="49"/>
      <c r="I41" s="49"/>
      <c r="J41" s="49"/>
      <c r="K41" s="49"/>
      <c r="L41" s="49"/>
      <c r="M41" s="50"/>
      <c r="N41" s="50"/>
      <c r="O41" s="50"/>
      <c r="P41" s="50"/>
      <c r="Q41" s="50"/>
      <c r="R41" s="50"/>
      <c r="S41" s="50"/>
      <c r="T41" s="50"/>
      <c r="U41" s="50"/>
      <c r="V41" s="50"/>
      <c r="W41" s="50"/>
      <c r="X41" s="50"/>
      <c r="Y41" s="50"/>
      <c r="Z41" s="50"/>
      <c r="AA41" s="50"/>
      <c r="AB41" s="50"/>
      <c r="AC41" s="50"/>
      <c r="AD41" s="42"/>
      <c r="AE41" s="179"/>
      <c r="AG41" s="174"/>
      <c r="AI41" s="180"/>
      <c r="AJ41" s="180"/>
      <c r="AK41" s="180"/>
      <c r="BB41" s="176"/>
    </row>
    <row r="42" spans="1:54" s="117" customFormat="1" ht="21" customHeight="1" x14ac:dyDescent="0.25">
      <c r="A42" s="179"/>
      <c r="B42" s="41"/>
      <c r="C42" s="61" t="s">
        <v>354</v>
      </c>
      <c r="D42" s="49"/>
      <c r="E42" s="49"/>
      <c r="F42" s="49"/>
      <c r="G42" s="49"/>
      <c r="H42" s="49"/>
      <c r="I42" s="49"/>
      <c r="J42" s="49"/>
      <c r="K42" s="49"/>
      <c r="L42" s="49"/>
      <c r="M42" s="50"/>
      <c r="N42" s="50"/>
      <c r="O42" s="50"/>
      <c r="P42" s="50"/>
      <c r="Q42" s="50"/>
      <c r="R42" s="50"/>
      <c r="S42" s="50"/>
      <c r="T42" s="50"/>
      <c r="U42" s="50"/>
      <c r="V42" s="50"/>
      <c r="W42" s="50"/>
      <c r="X42" s="50"/>
      <c r="Y42" s="50"/>
      <c r="Z42" s="50"/>
      <c r="AA42" s="50"/>
      <c r="AB42" s="50"/>
      <c r="AC42" s="50"/>
      <c r="AD42" s="42"/>
      <c r="AE42" s="179"/>
      <c r="AG42" s="174"/>
      <c r="AI42" s="180"/>
      <c r="AJ42" s="180"/>
      <c r="AK42" s="180"/>
      <c r="BB42" s="176"/>
    </row>
    <row r="43" spans="1:54" s="117" customFormat="1" ht="15" customHeight="1" x14ac:dyDescent="0.25">
      <c r="A43" s="179"/>
      <c r="B43" s="41"/>
      <c r="C43" s="54" t="s">
        <v>351</v>
      </c>
      <c r="D43" s="55"/>
      <c r="E43" s="55"/>
      <c r="F43" s="55"/>
      <c r="G43" s="56"/>
      <c r="H43" s="56"/>
      <c r="I43" s="56"/>
      <c r="J43" s="56"/>
      <c r="K43" s="56"/>
      <c r="L43" s="56"/>
      <c r="M43" s="56"/>
      <c r="N43" s="56"/>
      <c r="O43" s="56"/>
      <c r="P43" s="56"/>
      <c r="Q43" s="56"/>
      <c r="R43" s="56"/>
      <c r="S43" s="56"/>
      <c r="T43" s="56"/>
      <c r="U43" s="56"/>
      <c r="V43" s="56"/>
      <c r="W43" s="56"/>
      <c r="X43" s="56"/>
      <c r="Y43" s="56"/>
      <c r="Z43" s="56"/>
      <c r="AA43" s="56"/>
      <c r="AB43" s="56"/>
      <c r="AC43" s="56"/>
      <c r="AD43" s="42"/>
      <c r="AE43" s="179"/>
      <c r="AG43" s="174"/>
      <c r="AI43" s="180"/>
      <c r="AJ43" s="180"/>
      <c r="AK43" s="180"/>
      <c r="BB43" s="176"/>
    </row>
    <row r="44" spans="1:54" s="117" customFormat="1" ht="15" customHeight="1" x14ac:dyDescent="0.25">
      <c r="A44" s="179"/>
      <c r="B44" s="41"/>
      <c r="C44" s="55"/>
      <c r="D44" s="55"/>
      <c r="E44" s="55"/>
      <c r="F44" s="55"/>
      <c r="G44" s="56"/>
      <c r="H44" s="56"/>
      <c r="I44" s="56"/>
      <c r="J44" s="56"/>
      <c r="K44" s="56"/>
      <c r="L44" s="56"/>
      <c r="M44" s="56"/>
      <c r="N44" s="56"/>
      <c r="O44" s="56"/>
      <c r="P44" s="56"/>
      <c r="Q44" s="56"/>
      <c r="R44" s="56"/>
      <c r="S44" s="56"/>
      <c r="T44" s="56"/>
      <c r="U44" s="56"/>
      <c r="V44" s="56"/>
      <c r="W44" s="56"/>
      <c r="X44" s="56"/>
      <c r="Y44" s="56"/>
      <c r="Z44" s="56"/>
      <c r="AA44" s="56"/>
      <c r="AB44" s="56"/>
      <c r="AC44" s="56"/>
      <c r="AD44" s="42"/>
      <c r="AE44" s="179"/>
      <c r="AG44" s="174"/>
      <c r="AI44" s="180"/>
      <c r="AJ44" s="180"/>
      <c r="AK44" s="180"/>
      <c r="BB44" s="176"/>
    </row>
    <row r="45" spans="1:54" s="117" customFormat="1" ht="15" customHeight="1" x14ac:dyDescent="0.25">
      <c r="A45" s="179"/>
      <c r="B45" s="41"/>
      <c r="C45" s="55"/>
      <c r="D45" s="55"/>
      <c r="E45" s="55"/>
      <c r="F45" s="55"/>
      <c r="G45" s="56"/>
      <c r="H45" s="56"/>
      <c r="I45" s="56"/>
      <c r="J45" s="56"/>
      <c r="K45" s="56"/>
      <c r="L45" s="56"/>
      <c r="M45" s="56"/>
      <c r="N45" s="56"/>
      <c r="O45" s="56"/>
      <c r="P45" s="56"/>
      <c r="Q45" s="56"/>
      <c r="R45" s="56"/>
      <c r="S45" s="56"/>
      <c r="T45" s="56"/>
      <c r="U45" s="56"/>
      <c r="V45" s="56"/>
      <c r="W45" s="56"/>
      <c r="X45" s="56"/>
      <c r="Y45" s="56"/>
      <c r="Z45" s="56"/>
      <c r="AA45" s="56"/>
      <c r="AB45" s="56"/>
      <c r="AC45" s="56"/>
      <c r="AD45" s="42"/>
      <c r="AE45" s="179"/>
      <c r="AG45" s="174"/>
      <c r="AI45" s="180"/>
      <c r="AJ45" s="180"/>
      <c r="AK45" s="180"/>
      <c r="BB45" s="176"/>
    </row>
    <row r="46" spans="1:54" s="117" customFormat="1" ht="15" customHeight="1" x14ac:dyDescent="0.25">
      <c r="A46" s="179"/>
      <c r="B46" s="41"/>
      <c r="C46" s="55"/>
      <c r="D46" s="55"/>
      <c r="E46" s="55"/>
      <c r="F46" s="55"/>
      <c r="G46" s="56"/>
      <c r="H46" s="56"/>
      <c r="I46" s="56"/>
      <c r="J46" s="56"/>
      <c r="K46" s="56"/>
      <c r="L46" s="56"/>
      <c r="M46" s="56"/>
      <c r="N46" s="56"/>
      <c r="O46" s="56"/>
      <c r="P46" s="56"/>
      <c r="Q46" s="56"/>
      <c r="R46" s="56"/>
      <c r="S46" s="56"/>
      <c r="T46" s="56"/>
      <c r="U46" s="56"/>
      <c r="V46" s="56"/>
      <c r="W46" s="56"/>
      <c r="X46" s="56"/>
      <c r="Y46" s="56"/>
      <c r="Z46" s="56"/>
      <c r="AA46" s="56"/>
      <c r="AB46" s="56"/>
      <c r="AC46" s="56"/>
      <c r="AD46" s="42"/>
      <c r="AE46" s="179"/>
      <c r="AG46" s="174"/>
      <c r="AI46" s="180"/>
      <c r="AJ46" s="180"/>
      <c r="AK46" s="180"/>
      <c r="BB46" s="176"/>
    </row>
    <row r="47" spans="1:54" s="117" customFormat="1" ht="15" customHeight="1" x14ac:dyDescent="0.25">
      <c r="A47" s="179"/>
      <c r="B47" s="41"/>
      <c r="C47" s="55"/>
      <c r="D47" s="55"/>
      <c r="E47" s="55"/>
      <c r="F47" s="55"/>
      <c r="G47" s="56"/>
      <c r="H47" s="56"/>
      <c r="I47" s="56"/>
      <c r="J47" s="56"/>
      <c r="K47" s="56"/>
      <c r="L47" s="56"/>
      <c r="M47" s="56"/>
      <c r="N47" s="56"/>
      <c r="O47" s="56"/>
      <c r="P47" s="56"/>
      <c r="Q47" s="56"/>
      <c r="R47" s="56"/>
      <c r="S47" s="56"/>
      <c r="T47" s="56"/>
      <c r="U47" s="56"/>
      <c r="V47" s="56"/>
      <c r="W47" s="56"/>
      <c r="X47" s="56"/>
      <c r="Y47" s="56"/>
      <c r="Z47" s="56"/>
      <c r="AA47" s="56"/>
      <c r="AB47" s="56"/>
      <c r="AC47" s="56"/>
      <c r="AD47" s="42"/>
      <c r="AE47" s="179"/>
      <c r="AG47" s="174"/>
      <c r="AI47" s="180"/>
      <c r="AJ47" s="180"/>
      <c r="AK47" s="180"/>
      <c r="BB47" s="176"/>
    </row>
    <row r="48" spans="1:54" s="117" customFormat="1" ht="15" customHeight="1" x14ac:dyDescent="0.25">
      <c r="A48" s="179"/>
      <c r="B48" s="41"/>
      <c r="C48" s="55"/>
      <c r="D48" s="55"/>
      <c r="E48" s="55"/>
      <c r="F48" s="55"/>
      <c r="G48" s="56"/>
      <c r="H48" s="56"/>
      <c r="I48" s="56"/>
      <c r="J48" s="56"/>
      <c r="K48" s="56"/>
      <c r="L48" s="56"/>
      <c r="M48" s="56"/>
      <c r="N48" s="56"/>
      <c r="O48" s="56"/>
      <c r="P48" s="56"/>
      <c r="Q48" s="56"/>
      <c r="R48" s="56"/>
      <c r="S48" s="56"/>
      <c r="T48" s="56"/>
      <c r="U48" s="56"/>
      <c r="V48" s="56"/>
      <c r="W48" s="56"/>
      <c r="X48" s="56"/>
      <c r="Y48" s="56"/>
      <c r="Z48" s="56"/>
      <c r="AA48" s="56"/>
      <c r="AB48" s="56"/>
      <c r="AC48" s="56"/>
      <c r="AD48" s="42"/>
      <c r="AE48" s="179"/>
      <c r="AG48" s="174"/>
      <c r="AI48" s="180"/>
      <c r="AJ48" s="180"/>
      <c r="AK48" s="180"/>
      <c r="BB48" s="176"/>
    </row>
    <row r="49" spans="1:54" s="117" customFormat="1" ht="15" customHeight="1" x14ac:dyDescent="0.25">
      <c r="A49" s="179"/>
      <c r="B49" s="41"/>
      <c r="C49" s="55"/>
      <c r="D49" s="55"/>
      <c r="E49" s="55"/>
      <c r="F49" s="55"/>
      <c r="G49" s="56"/>
      <c r="H49" s="56"/>
      <c r="I49" s="56"/>
      <c r="J49" s="56"/>
      <c r="K49" s="56"/>
      <c r="L49" s="56"/>
      <c r="M49" s="56"/>
      <c r="N49" s="56"/>
      <c r="O49" s="56"/>
      <c r="P49" s="56"/>
      <c r="Q49" s="56"/>
      <c r="R49" s="56"/>
      <c r="S49" s="56"/>
      <c r="T49" s="56"/>
      <c r="U49" s="56"/>
      <c r="V49" s="56"/>
      <c r="W49" s="56"/>
      <c r="X49" s="56"/>
      <c r="Y49" s="56"/>
      <c r="Z49" s="56"/>
      <c r="AA49" s="56"/>
      <c r="AB49" s="56"/>
      <c r="AC49" s="56"/>
      <c r="AD49" s="42"/>
      <c r="AE49" s="179"/>
      <c r="AG49" s="174"/>
      <c r="AI49" s="180"/>
      <c r="AJ49" s="180"/>
      <c r="AK49" s="180"/>
      <c r="BB49" s="176"/>
    </row>
    <row r="50" spans="1:54" s="117" customFormat="1" ht="15" customHeight="1" x14ac:dyDescent="0.25">
      <c r="A50" s="179"/>
      <c r="B50" s="41"/>
      <c r="C50" s="55"/>
      <c r="D50" s="55"/>
      <c r="E50" s="55"/>
      <c r="F50" s="55"/>
      <c r="G50" s="56"/>
      <c r="H50" s="56"/>
      <c r="I50" s="56"/>
      <c r="J50" s="56"/>
      <c r="K50" s="56"/>
      <c r="L50" s="56"/>
      <c r="M50" s="56"/>
      <c r="N50" s="56"/>
      <c r="O50" s="56"/>
      <c r="P50" s="56"/>
      <c r="Q50" s="56"/>
      <c r="R50" s="56"/>
      <c r="S50" s="56"/>
      <c r="T50" s="56"/>
      <c r="U50" s="56"/>
      <c r="V50" s="56"/>
      <c r="W50" s="56"/>
      <c r="X50" s="56"/>
      <c r="Y50" s="56"/>
      <c r="Z50" s="56"/>
      <c r="AA50" s="56"/>
      <c r="AB50" s="56"/>
      <c r="AC50" s="56"/>
      <c r="AD50" s="42"/>
      <c r="AE50" s="179"/>
      <c r="AG50" s="174"/>
      <c r="AI50" s="180"/>
      <c r="AJ50" s="180"/>
      <c r="AK50" s="180"/>
      <c r="BB50" s="176"/>
    </row>
    <row r="51" spans="1:54" s="117" customFormat="1" ht="15" customHeight="1" x14ac:dyDescent="0.25">
      <c r="A51" s="179"/>
      <c r="B51" s="41"/>
      <c r="C51" s="55"/>
      <c r="D51" s="55"/>
      <c r="E51" s="55"/>
      <c r="F51" s="55"/>
      <c r="G51" s="56"/>
      <c r="H51" s="56"/>
      <c r="I51" s="56"/>
      <c r="J51" s="56"/>
      <c r="K51" s="56"/>
      <c r="L51" s="56"/>
      <c r="M51" s="56"/>
      <c r="N51" s="56"/>
      <c r="O51" s="56"/>
      <c r="P51" s="56"/>
      <c r="Q51" s="56"/>
      <c r="R51" s="56"/>
      <c r="S51" s="56"/>
      <c r="T51" s="56"/>
      <c r="U51" s="56"/>
      <c r="V51" s="56"/>
      <c r="W51" s="56"/>
      <c r="X51" s="56"/>
      <c r="Y51" s="56"/>
      <c r="Z51" s="56"/>
      <c r="AA51" s="56"/>
      <c r="AB51" s="56"/>
      <c r="AC51" s="56"/>
      <c r="AD51" s="42"/>
      <c r="AE51" s="179"/>
      <c r="AG51" s="174"/>
      <c r="AI51" s="180"/>
      <c r="AJ51" s="180"/>
      <c r="AK51" s="180"/>
      <c r="BB51" s="176"/>
    </row>
    <row r="52" spans="1:54" s="117" customFormat="1" ht="15" customHeight="1" x14ac:dyDescent="0.25">
      <c r="A52" s="179"/>
      <c r="B52" s="41"/>
      <c r="C52" s="55"/>
      <c r="D52" s="55"/>
      <c r="E52" s="55"/>
      <c r="F52" s="55"/>
      <c r="G52" s="56"/>
      <c r="H52" s="56"/>
      <c r="I52" s="56"/>
      <c r="J52" s="56"/>
      <c r="K52" s="56"/>
      <c r="L52" s="56"/>
      <c r="M52" s="56"/>
      <c r="N52" s="56"/>
      <c r="O52" s="56"/>
      <c r="P52" s="56"/>
      <c r="Q52" s="56"/>
      <c r="R52" s="56"/>
      <c r="S52" s="56"/>
      <c r="T52" s="56"/>
      <c r="U52" s="56"/>
      <c r="V52" s="56"/>
      <c r="W52" s="56"/>
      <c r="X52" s="56"/>
      <c r="Y52" s="56"/>
      <c r="Z52" s="56"/>
      <c r="AA52" s="56"/>
      <c r="AB52" s="56"/>
      <c r="AC52" s="56"/>
      <c r="AD52" s="42"/>
      <c r="AE52" s="179"/>
      <c r="AG52" s="174"/>
      <c r="AI52" s="180"/>
      <c r="AJ52" s="180"/>
      <c r="AK52" s="180"/>
      <c r="BB52" s="176"/>
    </row>
    <row r="53" spans="1:54" s="117" customFormat="1" ht="15" customHeight="1" x14ac:dyDescent="0.25">
      <c r="A53" s="179"/>
      <c r="B53" s="41"/>
      <c r="C53" s="55"/>
      <c r="D53" s="55"/>
      <c r="E53" s="55"/>
      <c r="F53" s="55"/>
      <c r="G53" s="56"/>
      <c r="H53" s="56"/>
      <c r="I53" s="56"/>
      <c r="J53" s="56"/>
      <c r="K53" s="56"/>
      <c r="L53" s="56"/>
      <c r="M53" s="56"/>
      <c r="N53" s="56"/>
      <c r="O53" s="56"/>
      <c r="P53" s="56"/>
      <c r="Q53" s="56"/>
      <c r="R53" s="56"/>
      <c r="S53" s="56"/>
      <c r="T53" s="56"/>
      <c r="U53" s="56"/>
      <c r="V53" s="56"/>
      <c r="W53" s="56"/>
      <c r="X53" s="56"/>
      <c r="Y53" s="56"/>
      <c r="Z53" s="56"/>
      <c r="AA53" s="56"/>
      <c r="AB53" s="56"/>
      <c r="AC53" s="56"/>
      <c r="AD53" s="42"/>
      <c r="AE53" s="179"/>
      <c r="AG53" s="174"/>
      <c r="AI53" s="180"/>
      <c r="AJ53" s="180"/>
      <c r="AK53" s="180"/>
      <c r="BB53" s="176"/>
    </row>
    <row r="54" spans="1:54" s="117" customFormat="1" ht="15" customHeight="1" x14ac:dyDescent="0.25">
      <c r="A54" s="179"/>
      <c r="B54" s="41"/>
      <c r="C54" s="55"/>
      <c r="D54" s="55"/>
      <c r="E54" s="55"/>
      <c r="F54" s="55"/>
      <c r="G54" s="56"/>
      <c r="H54" s="56"/>
      <c r="I54" s="56"/>
      <c r="J54" s="56"/>
      <c r="K54" s="56"/>
      <c r="L54" s="56"/>
      <c r="M54" s="56"/>
      <c r="N54" s="56"/>
      <c r="O54" s="56"/>
      <c r="P54" s="56"/>
      <c r="Q54" s="56"/>
      <c r="R54" s="56"/>
      <c r="S54" s="56"/>
      <c r="T54" s="56"/>
      <c r="U54" s="56"/>
      <c r="V54" s="56"/>
      <c r="W54" s="56"/>
      <c r="X54" s="56"/>
      <c r="Y54" s="56"/>
      <c r="Z54" s="56"/>
      <c r="AA54" s="56"/>
      <c r="AB54" s="56"/>
      <c r="AC54" s="56"/>
      <c r="AD54" s="42"/>
      <c r="AE54" s="179"/>
      <c r="AG54" s="174"/>
      <c r="AI54" s="180"/>
      <c r="AJ54" s="180"/>
      <c r="AK54" s="180"/>
      <c r="BB54" s="176"/>
    </row>
    <row r="55" spans="1:54" s="117" customFormat="1" ht="15" customHeight="1" x14ac:dyDescent="0.25">
      <c r="A55" s="179"/>
      <c r="B55" s="41"/>
      <c r="C55" s="55"/>
      <c r="D55" s="55"/>
      <c r="E55" s="55"/>
      <c r="F55" s="55"/>
      <c r="G55" s="56"/>
      <c r="H55" s="56"/>
      <c r="I55" s="56"/>
      <c r="J55" s="56"/>
      <c r="K55" s="56"/>
      <c r="L55" s="56"/>
      <c r="M55" s="56"/>
      <c r="N55" s="56"/>
      <c r="O55" s="56"/>
      <c r="P55" s="56"/>
      <c r="Q55" s="56"/>
      <c r="R55" s="56"/>
      <c r="S55" s="56"/>
      <c r="T55" s="56"/>
      <c r="U55" s="56"/>
      <c r="V55" s="56"/>
      <c r="W55" s="56"/>
      <c r="X55" s="56"/>
      <c r="Y55" s="56"/>
      <c r="Z55" s="56"/>
      <c r="AA55" s="56"/>
      <c r="AB55" s="56"/>
      <c r="AC55" s="56"/>
      <c r="AD55" s="42"/>
      <c r="AE55" s="179"/>
      <c r="AG55" s="174"/>
      <c r="AI55" s="180"/>
      <c r="AJ55" s="180"/>
      <c r="AK55" s="180"/>
      <c r="BB55" s="176"/>
    </row>
    <row r="56" spans="1:54" s="117" customFormat="1" ht="15" customHeight="1" x14ac:dyDescent="0.25">
      <c r="A56" s="179"/>
      <c r="B56" s="41"/>
      <c r="C56" s="55"/>
      <c r="D56" s="55"/>
      <c r="E56" s="55"/>
      <c r="F56" s="55"/>
      <c r="G56" s="56"/>
      <c r="H56" s="56"/>
      <c r="I56" s="56"/>
      <c r="J56" s="56"/>
      <c r="K56" s="56"/>
      <c r="L56" s="56"/>
      <c r="M56" s="56"/>
      <c r="N56" s="56"/>
      <c r="O56" s="56"/>
      <c r="P56" s="56"/>
      <c r="Q56" s="56"/>
      <c r="R56" s="56"/>
      <c r="S56" s="56"/>
      <c r="T56" s="56"/>
      <c r="U56" s="56"/>
      <c r="V56" s="56"/>
      <c r="W56" s="56"/>
      <c r="X56" s="56"/>
      <c r="Y56" s="56"/>
      <c r="Z56" s="56"/>
      <c r="AA56" s="56"/>
      <c r="AB56" s="56"/>
      <c r="AC56" s="56"/>
      <c r="AD56" s="42"/>
      <c r="AE56" s="179"/>
      <c r="AG56" s="174"/>
      <c r="AI56" s="180"/>
      <c r="AJ56" s="180"/>
      <c r="AK56" s="180"/>
      <c r="BB56" s="176"/>
    </row>
    <row r="57" spans="1:54" s="117" customFormat="1" ht="15" customHeight="1" x14ac:dyDescent="0.25">
      <c r="A57" s="179"/>
      <c r="B57" s="41"/>
      <c r="C57" s="55"/>
      <c r="D57" s="55"/>
      <c r="E57" s="55"/>
      <c r="F57" s="55"/>
      <c r="G57" s="56"/>
      <c r="H57" s="56"/>
      <c r="I57" s="56"/>
      <c r="J57" s="56"/>
      <c r="K57" s="56"/>
      <c r="L57" s="56"/>
      <c r="M57" s="56"/>
      <c r="N57" s="56"/>
      <c r="O57" s="56"/>
      <c r="P57" s="56"/>
      <c r="Q57" s="56"/>
      <c r="R57" s="56"/>
      <c r="S57" s="56"/>
      <c r="T57" s="56"/>
      <c r="U57" s="56"/>
      <c r="V57" s="56"/>
      <c r="W57" s="56"/>
      <c r="X57" s="56"/>
      <c r="Y57" s="56"/>
      <c r="Z57" s="56"/>
      <c r="AA57" s="56"/>
      <c r="AB57" s="56"/>
      <c r="AC57" s="56"/>
      <c r="AD57" s="42"/>
      <c r="AE57" s="179"/>
      <c r="AG57" s="174"/>
      <c r="AI57" s="180"/>
      <c r="AJ57" s="180"/>
      <c r="AK57" s="180"/>
      <c r="BB57" s="176"/>
    </row>
    <row r="58" spans="1:54" s="117" customFormat="1" ht="15" customHeight="1" x14ac:dyDescent="0.25">
      <c r="A58" s="179"/>
      <c r="B58" s="41"/>
      <c r="C58" s="55"/>
      <c r="D58" s="55"/>
      <c r="E58" s="55"/>
      <c r="F58" s="55"/>
      <c r="G58" s="56"/>
      <c r="H58" s="56"/>
      <c r="I58" s="56"/>
      <c r="J58" s="56"/>
      <c r="K58" s="56"/>
      <c r="L58" s="56"/>
      <c r="M58" s="56"/>
      <c r="N58" s="56"/>
      <c r="O58" s="56"/>
      <c r="P58" s="56"/>
      <c r="Q58" s="56"/>
      <c r="R58" s="56"/>
      <c r="S58" s="56"/>
      <c r="T58" s="56"/>
      <c r="U58" s="56"/>
      <c r="V58" s="56"/>
      <c r="W58" s="56"/>
      <c r="X58" s="56"/>
      <c r="Y58" s="56"/>
      <c r="Z58" s="56"/>
      <c r="AA58" s="56"/>
      <c r="AB58" s="56"/>
      <c r="AC58" s="56"/>
      <c r="AD58" s="42"/>
      <c r="AE58" s="179"/>
      <c r="AG58" s="174"/>
      <c r="AI58" s="180"/>
      <c r="AJ58" s="180"/>
      <c r="AK58" s="180"/>
      <c r="BB58" s="176"/>
    </row>
    <row r="59" spans="1:54" s="117" customFormat="1" ht="15" customHeight="1" x14ac:dyDescent="0.25">
      <c r="A59" s="179"/>
      <c r="B59" s="41"/>
      <c r="C59" s="55"/>
      <c r="D59" s="55"/>
      <c r="E59" s="55"/>
      <c r="F59" s="55"/>
      <c r="G59" s="56"/>
      <c r="H59" s="56"/>
      <c r="I59" s="56"/>
      <c r="J59" s="56"/>
      <c r="K59" s="56"/>
      <c r="L59" s="56"/>
      <c r="M59" s="56"/>
      <c r="N59" s="56"/>
      <c r="O59" s="56"/>
      <c r="P59" s="56"/>
      <c r="Q59" s="56"/>
      <c r="R59" s="56"/>
      <c r="S59" s="56"/>
      <c r="T59" s="56"/>
      <c r="U59" s="56"/>
      <c r="V59" s="56"/>
      <c r="W59" s="56"/>
      <c r="X59" s="56"/>
      <c r="Y59" s="56"/>
      <c r="Z59" s="56"/>
      <c r="AA59" s="56"/>
      <c r="AB59" s="56"/>
      <c r="AC59" s="56"/>
      <c r="AD59" s="42"/>
      <c r="AE59" s="179"/>
      <c r="AG59" s="174"/>
      <c r="AI59" s="180"/>
      <c r="AJ59" s="180"/>
      <c r="AK59" s="180"/>
      <c r="BB59" s="176"/>
    </row>
    <row r="60" spans="1:54" s="117" customFormat="1" ht="15" customHeight="1" x14ac:dyDescent="0.25">
      <c r="A60" s="179"/>
      <c r="B60" s="41"/>
      <c r="C60" s="55"/>
      <c r="D60" s="55"/>
      <c r="E60" s="55"/>
      <c r="F60" s="55"/>
      <c r="G60" s="56"/>
      <c r="H60" s="56"/>
      <c r="I60" s="56"/>
      <c r="J60" s="56"/>
      <c r="K60" s="56"/>
      <c r="L60" s="56"/>
      <c r="M60" s="56"/>
      <c r="N60" s="56"/>
      <c r="O60" s="56"/>
      <c r="P60" s="56"/>
      <c r="Q60" s="56"/>
      <c r="R60" s="56"/>
      <c r="S60" s="56"/>
      <c r="T60" s="56"/>
      <c r="U60" s="56"/>
      <c r="V60" s="56"/>
      <c r="W60" s="56"/>
      <c r="X60" s="56"/>
      <c r="Y60" s="56"/>
      <c r="Z60" s="56"/>
      <c r="AA60" s="56"/>
      <c r="AB60" s="56"/>
      <c r="AC60" s="56"/>
      <c r="AD60" s="42"/>
      <c r="AE60" s="179"/>
      <c r="AG60" s="174"/>
      <c r="AI60" s="180"/>
      <c r="AJ60" s="180"/>
      <c r="AK60" s="180"/>
      <c r="BB60" s="176"/>
    </row>
    <row r="61" spans="1:54" s="117" customFormat="1" ht="15" hidden="1" customHeight="1" x14ac:dyDescent="0.25">
      <c r="A61" s="179"/>
      <c r="B61" s="41"/>
      <c r="C61" s="55"/>
      <c r="D61" s="55"/>
      <c r="E61" s="55"/>
      <c r="F61" s="55"/>
      <c r="G61" s="56"/>
      <c r="H61" s="56"/>
      <c r="I61" s="56"/>
      <c r="J61" s="56"/>
      <c r="K61" s="56"/>
      <c r="L61" s="56"/>
      <c r="M61" s="56"/>
      <c r="N61" s="56"/>
      <c r="O61" s="56"/>
      <c r="P61" s="56"/>
      <c r="Q61" s="56"/>
      <c r="R61" s="56"/>
      <c r="S61" s="56"/>
      <c r="T61" s="56"/>
      <c r="U61" s="56"/>
      <c r="V61" s="56"/>
      <c r="W61" s="56"/>
      <c r="X61" s="56"/>
      <c r="Y61" s="56"/>
      <c r="Z61" s="56"/>
      <c r="AA61" s="56"/>
      <c r="AB61" s="56"/>
      <c r="AC61" s="56"/>
      <c r="AD61" s="42"/>
      <c r="AE61" s="179"/>
      <c r="AG61" s="174"/>
      <c r="AI61" s="180"/>
      <c r="AJ61" s="180"/>
      <c r="AK61" s="180"/>
      <c r="BB61" s="176"/>
    </row>
    <row r="62" spans="1:54" s="117" customFormat="1" ht="15" hidden="1" customHeight="1" x14ac:dyDescent="0.25">
      <c r="A62" s="179"/>
      <c r="B62" s="41"/>
      <c r="C62" s="55"/>
      <c r="D62" s="55"/>
      <c r="E62" s="55"/>
      <c r="F62" s="55"/>
      <c r="G62" s="56"/>
      <c r="H62" s="56"/>
      <c r="I62" s="56"/>
      <c r="J62" s="56"/>
      <c r="K62" s="56"/>
      <c r="L62" s="56"/>
      <c r="M62" s="56"/>
      <c r="N62" s="56"/>
      <c r="O62" s="56"/>
      <c r="P62" s="56"/>
      <c r="Q62" s="56"/>
      <c r="R62" s="56"/>
      <c r="S62" s="56"/>
      <c r="T62" s="56"/>
      <c r="U62" s="56"/>
      <c r="V62" s="56"/>
      <c r="W62" s="56"/>
      <c r="X62" s="56"/>
      <c r="Y62" s="56"/>
      <c r="Z62" s="56"/>
      <c r="AA62" s="56"/>
      <c r="AB62" s="56"/>
      <c r="AC62" s="56"/>
      <c r="AD62" s="42"/>
      <c r="AE62" s="179"/>
      <c r="AG62" s="174"/>
      <c r="AI62" s="180"/>
      <c r="AJ62" s="180"/>
      <c r="AK62" s="180"/>
      <c r="BB62" s="176"/>
    </row>
    <row r="63" spans="1:54" s="117" customFormat="1" ht="15" customHeight="1" x14ac:dyDescent="0.25">
      <c r="A63" s="179"/>
      <c r="B63" s="41"/>
      <c r="C63" s="55"/>
      <c r="D63" s="55"/>
      <c r="E63" s="55"/>
      <c r="F63" s="55"/>
      <c r="G63" s="57">
        <v>2</v>
      </c>
      <c r="H63" s="352" t="s">
        <v>339</v>
      </c>
      <c r="I63" s="352"/>
      <c r="J63" s="352"/>
      <c r="K63" s="352"/>
      <c r="L63" s="352"/>
      <c r="M63" s="352"/>
      <c r="N63" s="352"/>
      <c r="O63" s="352"/>
      <c r="P63" s="352"/>
      <c r="Q63" s="352"/>
      <c r="R63" s="352"/>
      <c r="S63" s="352"/>
      <c r="T63" s="352"/>
      <c r="U63" s="352"/>
      <c r="V63" s="352"/>
      <c r="W63" s="352"/>
      <c r="X63" s="352"/>
      <c r="Y63" s="352"/>
      <c r="Z63" s="352"/>
      <c r="AA63" s="352"/>
      <c r="AB63" s="352"/>
      <c r="AC63" s="352"/>
      <c r="AD63" s="42"/>
      <c r="AE63" s="179"/>
      <c r="AG63" s="174"/>
      <c r="AI63" s="180"/>
      <c r="AJ63" s="180"/>
      <c r="AK63" s="180"/>
      <c r="BB63" s="176"/>
    </row>
    <row r="64" spans="1:54" s="117" customFormat="1" ht="15" customHeight="1" x14ac:dyDescent="0.25">
      <c r="A64" s="179"/>
      <c r="B64" s="41"/>
      <c r="C64" s="55"/>
      <c r="D64" s="55"/>
      <c r="E64" s="55"/>
      <c r="F64" s="55"/>
      <c r="G64" s="56"/>
      <c r="H64" s="56"/>
      <c r="I64" s="56"/>
      <c r="J64" s="56"/>
      <c r="K64" s="56"/>
      <c r="L64" s="56"/>
      <c r="M64" s="56"/>
      <c r="N64" s="56"/>
      <c r="O64" s="56"/>
      <c r="P64" s="56"/>
      <c r="Q64" s="56"/>
      <c r="R64" s="56"/>
      <c r="S64" s="56"/>
      <c r="T64" s="56"/>
      <c r="U64" s="56"/>
      <c r="V64" s="56"/>
      <c r="W64" s="56"/>
      <c r="X64" s="56"/>
      <c r="Y64" s="56"/>
      <c r="Z64" s="56"/>
      <c r="AA64" s="56"/>
      <c r="AB64" s="56"/>
      <c r="AC64" s="56"/>
      <c r="AD64" s="42"/>
      <c r="AE64" s="179"/>
      <c r="AG64" s="174"/>
      <c r="AI64" s="180"/>
      <c r="AJ64" s="180"/>
      <c r="AK64" s="180"/>
      <c r="BB64" s="176"/>
    </row>
    <row r="65" spans="1:54" s="117" customFormat="1" ht="15" customHeight="1" x14ac:dyDescent="0.25">
      <c r="A65" s="179"/>
      <c r="B65" s="41"/>
      <c r="C65" s="350" t="s">
        <v>356</v>
      </c>
      <c r="D65" s="350"/>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56"/>
      <c r="AD65" s="42"/>
      <c r="AE65" s="179"/>
      <c r="AG65" s="174"/>
      <c r="AI65" s="180"/>
      <c r="AJ65" s="180"/>
      <c r="AK65" s="180"/>
      <c r="BB65" s="176"/>
    </row>
    <row r="66" spans="1:54" s="117" customFormat="1" ht="15" customHeight="1" x14ac:dyDescent="0.25">
      <c r="A66" s="179"/>
      <c r="B66" s="41"/>
      <c r="C66" s="350"/>
      <c r="D66" s="350"/>
      <c r="E66" s="350"/>
      <c r="F66" s="350"/>
      <c r="G66" s="350"/>
      <c r="H66" s="350"/>
      <c r="I66" s="350"/>
      <c r="J66" s="350"/>
      <c r="K66" s="350"/>
      <c r="L66" s="350"/>
      <c r="M66" s="350"/>
      <c r="N66" s="350"/>
      <c r="O66" s="350"/>
      <c r="P66" s="350"/>
      <c r="Q66" s="350"/>
      <c r="R66" s="350"/>
      <c r="S66" s="350"/>
      <c r="T66" s="350"/>
      <c r="U66" s="350"/>
      <c r="V66" s="350"/>
      <c r="W66" s="350"/>
      <c r="X66" s="350"/>
      <c r="Y66" s="350"/>
      <c r="Z66" s="350"/>
      <c r="AA66" s="350"/>
      <c r="AB66" s="350"/>
      <c r="AC66" s="56"/>
      <c r="AD66" s="42"/>
      <c r="AE66" s="179"/>
      <c r="AG66" s="174"/>
      <c r="AI66" s="180"/>
      <c r="AJ66" s="180"/>
      <c r="AK66" s="180"/>
      <c r="BB66" s="176"/>
    </row>
    <row r="67" spans="1:54" s="117" customFormat="1" ht="15" customHeight="1" x14ac:dyDescent="0.25">
      <c r="A67" s="179"/>
      <c r="B67" s="41"/>
      <c r="C67" s="51" t="s">
        <v>421</v>
      </c>
      <c r="D67" s="52"/>
      <c r="E67" s="52"/>
      <c r="F67" s="52"/>
      <c r="G67" s="53"/>
      <c r="H67" s="53"/>
      <c r="I67" s="53"/>
      <c r="J67" s="53"/>
      <c r="K67" s="53"/>
      <c r="L67" s="53"/>
      <c r="M67" s="53"/>
      <c r="N67" s="53"/>
      <c r="O67" s="53"/>
      <c r="P67" s="53"/>
      <c r="Q67" s="53"/>
      <c r="R67" s="53"/>
      <c r="S67" s="53"/>
      <c r="T67" s="53"/>
      <c r="U67" s="53"/>
      <c r="V67" s="53"/>
      <c r="W67" s="53"/>
      <c r="X67" s="53"/>
      <c r="Y67" s="53"/>
      <c r="Z67" s="53"/>
      <c r="AA67" s="53"/>
      <c r="AB67" s="53"/>
      <c r="AC67" s="53"/>
      <c r="AD67" s="42"/>
      <c r="AE67" s="179"/>
      <c r="AG67" s="174"/>
      <c r="AI67" s="180"/>
      <c r="AJ67" s="180"/>
      <c r="AK67" s="180"/>
      <c r="BB67" s="176"/>
    </row>
    <row r="68" spans="1:54" s="117" customFormat="1" ht="15" customHeight="1" x14ac:dyDescent="0.25">
      <c r="A68" s="179"/>
      <c r="B68" s="41"/>
      <c r="C68" s="52"/>
      <c r="D68" s="52"/>
      <c r="E68" s="52"/>
      <c r="F68" s="52"/>
      <c r="G68" s="53"/>
      <c r="H68" s="53"/>
      <c r="I68" s="53"/>
      <c r="J68" s="53"/>
      <c r="K68" s="53"/>
      <c r="L68" s="53"/>
      <c r="M68" s="53"/>
      <c r="N68" s="53"/>
      <c r="O68" s="53"/>
      <c r="P68" s="53"/>
      <c r="Q68" s="53"/>
      <c r="R68" s="53"/>
      <c r="S68" s="53"/>
      <c r="T68" s="53"/>
      <c r="U68" s="53"/>
      <c r="V68" s="53"/>
      <c r="W68" s="53"/>
      <c r="X68" s="53"/>
      <c r="Y68" s="53"/>
      <c r="Z68" s="53"/>
      <c r="AA68" s="53"/>
      <c r="AB68" s="53"/>
      <c r="AC68" s="53"/>
      <c r="AD68" s="42"/>
      <c r="AE68" s="179"/>
      <c r="AG68" s="174"/>
      <c r="AI68" s="180"/>
      <c r="AJ68" s="180"/>
      <c r="AK68" s="180"/>
      <c r="BB68" s="176"/>
    </row>
    <row r="69" spans="1:54" s="117" customFormat="1" ht="15" customHeight="1" x14ac:dyDescent="0.25">
      <c r="A69" s="179"/>
      <c r="B69" s="41"/>
      <c r="C69" s="52"/>
      <c r="D69" s="52"/>
      <c r="E69" s="52"/>
      <c r="F69" s="52"/>
      <c r="G69" s="53"/>
      <c r="H69" s="53"/>
      <c r="I69" s="53"/>
      <c r="J69" s="53"/>
      <c r="K69" s="53"/>
      <c r="L69" s="53"/>
      <c r="M69" s="53"/>
      <c r="N69" s="53"/>
      <c r="O69" s="53"/>
      <c r="P69" s="53"/>
      <c r="Q69" s="53"/>
      <c r="R69" s="53"/>
      <c r="S69" s="53"/>
      <c r="T69" s="53"/>
      <c r="U69" s="53"/>
      <c r="V69" s="53"/>
      <c r="W69" s="53"/>
      <c r="X69" s="53"/>
      <c r="Y69" s="53"/>
      <c r="Z69" s="53"/>
      <c r="AA69" s="53"/>
      <c r="AB69" s="53"/>
      <c r="AC69" s="53"/>
      <c r="AD69" s="42"/>
      <c r="AE69" s="179"/>
      <c r="AG69" s="174"/>
      <c r="AI69" s="180"/>
      <c r="AJ69" s="180"/>
      <c r="AK69" s="180"/>
      <c r="BB69" s="176"/>
    </row>
    <row r="70" spans="1:54" s="117" customFormat="1" ht="15" customHeight="1" x14ac:dyDescent="0.25">
      <c r="A70" s="179"/>
      <c r="B70" s="41"/>
      <c r="C70" s="52"/>
      <c r="D70" s="52"/>
      <c r="E70" s="52"/>
      <c r="F70" s="52"/>
      <c r="G70" s="53"/>
      <c r="H70" s="53"/>
      <c r="I70" s="53"/>
      <c r="J70" s="53"/>
      <c r="K70" s="53"/>
      <c r="L70" s="53"/>
      <c r="M70" s="53"/>
      <c r="N70" s="53"/>
      <c r="O70" s="53"/>
      <c r="P70" s="53"/>
      <c r="Q70" s="53"/>
      <c r="R70" s="53"/>
      <c r="S70" s="53"/>
      <c r="T70" s="53"/>
      <c r="U70" s="53"/>
      <c r="V70" s="53"/>
      <c r="W70" s="53"/>
      <c r="X70" s="53"/>
      <c r="Y70" s="53"/>
      <c r="Z70" s="53"/>
      <c r="AA70" s="53"/>
      <c r="AB70" s="53"/>
      <c r="AC70" s="53"/>
      <c r="AD70" s="42"/>
      <c r="AE70" s="179"/>
      <c r="AG70" s="174"/>
      <c r="AI70" s="180"/>
      <c r="AJ70" s="180"/>
      <c r="AK70" s="180"/>
      <c r="BB70" s="176"/>
    </row>
    <row r="71" spans="1:54" s="117" customFormat="1" ht="15" customHeight="1" x14ac:dyDescent="0.25">
      <c r="A71" s="179"/>
      <c r="B71" s="41"/>
      <c r="C71" s="52"/>
      <c r="D71" s="52"/>
      <c r="E71" s="52"/>
      <c r="F71" s="52"/>
      <c r="G71" s="53"/>
      <c r="H71" s="53"/>
      <c r="I71" s="53"/>
      <c r="J71" s="53"/>
      <c r="K71" s="53"/>
      <c r="L71" s="53"/>
      <c r="M71" s="53"/>
      <c r="N71" s="53"/>
      <c r="O71" s="53"/>
      <c r="P71" s="53"/>
      <c r="Q71" s="53"/>
      <c r="R71" s="53"/>
      <c r="S71" s="53"/>
      <c r="T71" s="53"/>
      <c r="U71" s="53"/>
      <c r="V71" s="53"/>
      <c r="W71" s="53"/>
      <c r="X71" s="53"/>
      <c r="Y71" s="53"/>
      <c r="Z71" s="53"/>
      <c r="AA71" s="53"/>
      <c r="AB71" s="53"/>
      <c r="AC71" s="53"/>
      <c r="AD71" s="42"/>
      <c r="AE71" s="179"/>
      <c r="AG71" s="174"/>
      <c r="AI71" s="180"/>
      <c r="AJ71" s="180"/>
      <c r="AK71" s="180"/>
      <c r="BB71" s="176"/>
    </row>
    <row r="72" spans="1:54" s="117" customFormat="1" ht="15" customHeight="1" x14ac:dyDescent="0.25">
      <c r="A72" s="179"/>
      <c r="B72" s="41"/>
      <c r="C72" s="52"/>
      <c r="D72" s="52"/>
      <c r="E72" s="52"/>
      <c r="F72" s="52"/>
      <c r="G72" s="53"/>
      <c r="H72" s="53"/>
      <c r="I72" s="53"/>
      <c r="J72" s="53"/>
      <c r="K72" s="53"/>
      <c r="L72" s="53"/>
      <c r="M72" s="53"/>
      <c r="N72" s="53"/>
      <c r="O72" s="53"/>
      <c r="P72" s="53"/>
      <c r="Q72" s="53"/>
      <c r="R72" s="53"/>
      <c r="S72" s="53"/>
      <c r="T72" s="53"/>
      <c r="U72" s="53"/>
      <c r="V72" s="53"/>
      <c r="W72" s="53"/>
      <c r="X72" s="53"/>
      <c r="Y72" s="53"/>
      <c r="Z72" s="53"/>
      <c r="AA72" s="53"/>
      <c r="AB72" s="53"/>
      <c r="AC72" s="53"/>
      <c r="AD72" s="42"/>
      <c r="AE72" s="179"/>
      <c r="AG72" s="174"/>
      <c r="AI72" s="180"/>
      <c r="AJ72" s="180"/>
      <c r="AK72" s="180"/>
      <c r="BB72" s="176"/>
    </row>
    <row r="73" spans="1:54" s="117" customFormat="1" ht="15" customHeight="1" x14ac:dyDescent="0.25">
      <c r="A73" s="179"/>
      <c r="B73" s="41"/>
      <c r="C73" s="52"/>
      <c r="D73" s="52"/>
      <c r="E73" s="52"/>
      <c r="F73" s="52"/>
      <c r="G73" s="53"/>
      <c r="H73" s="53"/>
      <c r="I73" s="53"/>
      <c r="J73" s="53"/>
      <c r="K73" s="53"/>
      <c r="L73" s="53"/>
      <c r="M73" s="53"/>
      <c r="N73" s="53"/>
      <c r="O73" s="53"/>
      <c r="P73" s="53"/>
      <c r="Q73" s="53"/>
      <c r="R73" s="53"/>
      <c r="S73" s="53"/>
      <c r="T73" s="53"/>
      <c r="U73" s="53"/>
      <c r="V73" s="53"/>
      <c r="W73" s="53"/>
      <c r="X73" s="53"/>
      <c r="Y73" s="53"/>
      <c r="Z73" s="53"/>
      <c r="AA73" s="53"/>
      <c r="AB73" s="53"/>
      <c r="AC73" s="53"/>
      <c r="AD73" s="42"/>
      <c r="AE73" s="179"/>
      <c r="AG73" s="174"/>
      <c r="AI73" s="180"/>
      <c r="AJ73" s="180"/>
      <c r="AK73" s="180"/>
      <c r="BB73" s="176"/>
    </row>
    <row r="74" spans="1:54" s="117" customFormat="1" ht="15" customHeight="1" x14ac:dyDescent="0.25">
      <c r="A74" s="179"/>
      <c r="B74" s="41"/>
      <c r="C74" s="52"/>
      <c r="D74" s="52"/>
      <c r="E74" s="52"/>
      <c r="F74" s="52"/>
      <c r="G74" s="53"/>
      <c r="H74" s="53"/>
      <c r="I74" s="53"/>
      <c r="J74" s="53"/>
      <c r="K74" s="53"/>
      <c r="L74" s="53"/>
      <c r="M74" s="53"/>
      <c r="N74" s="53"/>
      <c r="O74" s="53"/>
      <c r="P74" s="53"/>
      <c r="Q74" s="53"/>
      <c r="R74" s="53"/>
      <c r="S74" s="53"/>
      <c r="T74" s="53"/>
      <c r="U74" s="53"/>
      <c r="V74" s="53"/>
      <c r="W74" s="53"/>
      <c r="X74" s="53"/>
      <c r="Y74" s="53"/>
      <c r="Z74" s="53"/>
      <c r="AA74" s="53"/>
      <c r="AB74" s="53"/>
      <c r="AC74" s="53"/>
      <c r="AD74" s="42"/>
      <c r="AE74" s="179"/>
      <c r="AG74" s="174"/>
      <c r="AI74" s="180"/>
      <c r="AJ74" s="180"/>
      <c r="AK74" s="180"/>
      <c r="BB74" s="176"/>
    </row>
    <row r="75" spans="1:54" s="117" customFormat="1" ht="15" customHeight="1" x14ac:dyDescent="0.25">
      <c r="A75" s="179"/>
      <c r="B75" s="41"/>
      <c r="C75" s="52"/>
      <c r="D75" s="52"/>
      <c r="E75" s="52"/>
      <c r="F75" s="52"/>
      <c r="G75" s="53"/>
      <c r="H75" s="53"/>
      <c r="I75" s="53"/>
      <c r="J75" s="53"/>
      <c r="K75" s="53"/>
      <c r="L75" s="53"/>
      <c r="M75" s="53"/>
      <c r="N75" s="53"/>
      <c r="O75" s="53"/>
      <c r="P75" s="53"/>
      <c r="Q75" s="53"/>
      <c r="R75" s="53"/>
      <c r="S75" s="53"/>
      <c r="T75" s="53"/>
      <c r="U75" s="53"/>
      <c r="V75" s="53"/>
      <c r="W75" s="53"/>
      <c r="X75" s="53"/>
      <c r="Y75" s="53"/>
      <c r="Z75" s="53"/>
      <c r="AA75" s="53"/>
      <c r="AB75" s="53"/>
      <c r="AC75" s="53"/>
      <c r="AD75" s="42"/>
      <c r="AE75" s="179"/>
      <c r="AG75" s="174"/>
      <c r="AI75" s="180"/>
      <c r="AJ75" s="180"/>
      <c r="AK75" s="180"/>
      <c r="BB75" s="176"/>
    </row>
    <row r="76" spans="1:54" s="117" customFormat="1" ht="15" customHeight="1" x14ac:dyDescent="0.25">
      <c r="A76" s="179"/>
      <c r="B76" s="41"/>
      <c r="C76" s="52"/>
      <c r="D76" s="52"/>
      <c r="E76" s="52"/>
      <c r="F76" s="52"/>
      <c r="G76" s="53"/>
      <c r="H76" s="53"/>
      <c r="I76" s="53"/>
      <c r="J76" s="53"/>
      <c r="K76" s="53"/>
      <c r="L76" s="53"/>
      <c r="M76" s="53"/>
      <c r="N76" s="53"/>
      <c r="O76" s="53"/>
      <c r="P76" s="53"/>
      <c r="Q76" s="53"/>
      <c r="R76" s="53"/>
      <c r="S76" s="53"/>
      <c r="T76" s="53"/>
      <c r="U76" s="53"/>
      <c r="V76" s="53"/>
      <c r="W76" s="53"/>
      <c r="X76" s="53"/>
      <c r="Y76" s="53"/>
      <c r="Z76" s="53"/>
      <c r="AA76" s="53"/>
      <c r="AB76" s="53"/>
      <c r="AC76" s="53"/>
      <c r="AD76" s="42"/>
      <c r="AE76" s="179"/>
      <c r="AG76" s="174"/>
      <c r="AI76" s="180"/>
      <c r="AJ76" s="180"/>
      <c r="AK76" s="180"/>
      <c r="BB76" s="176"/>
    </row>
    <row r="77" spans="1:54" s="117" customFormat="1" ht="15" customHeight="1" x14ac:dyDescent="0.25">
      <c r="A77" s="179"/>
      <c r="B77" s="41"/>
      <c r="C77" s="52"/>
      <c r="D77" s="52"/>
      <c r="E77" s="52"/>
      <c r="F77" s="52"/>
      <c r="G77" s="53"/>
      <c r="H77" s="53"/>
      <c r="I77" s="53"/>
      <c r="J77" s="53"/>
      <c r="K77" s="53"/>
      <c r="L77" s="53"/>
      <c r="M77" s="53"/>
      <c r="N77" s="53"/>
      <c r="O77" s="53"/>
      <c r="P77" s="53"/>
      <c r="Q77" s="53"/>
      <c r="R77" s="53"/>
      <c r="S77" s="53"/>
      <c r="T77" s="53"/>
      <c r="U77" s="53"/>
      <c r="V77" s="53"/>
      <c r="W77" s="53"/>
      <c r="X77" s="53"/>
      <c r="Y77" s="53"/>
      <c r="Z77" s="53"/>
      <c r="AA77" s="53"/>
      <c r="AB77" s="53"/>
      <c r="AC77" s="53"/>
      <c r="AD77" s="42"/>
      <c r="AE77" s="179"/>
      <c r="AG77" s="174"/>
      <c r="AI77" s="180"/>
      <c r="AJ77" s="180"/>
      <c r="AK77" s="180"/>
      <c r="BB77" s="176"/>
    </row>
    <row r="78" spans="1:54" s="117" customFormat="1" ht="15" customHeight="1" x14ac:dyDescent="0.25">
      <c r="A78" s="179"/>
      <c r="B78" s="41"/>
      <c r="C78" s="52"/>
      <c r="D78" s="52"/>
      <c r="E78" s="52"/>
      <c r="F78" s="52"/>
      <c r="G78" s="53"/>
      <c r="H78" s="53"/>
      <c r="I78" s="53"/>
      <c r="J78" s="53"/>
      <c r="K78" s="53"/>
      <c r="L78" s="53"/>
      <c r="M78" s="53"/>
      <c r="N78" s="53"/>
      <c r="O78" s="53"/>
      <c r="P78" s="53"/>
      <c r="Q78" s="53"/>
      <c r="R78" s="53"/>
      <c r="S78" s="53"/>
      <c r="T78" s="53"/>
      <c r="U78" s="53"/>
      <c r="V78" s="53"/>
      <c r="W78" s="53"/>
      <c r="X78" s="53"/>
      <c r="Y78" s="53"/>
      <c r="Z78" s="53"/>
      <c r="AA78" s="53"/>
      <c r="AB78" s="53"/>
      <c r="AC78" s="53"/>
      <c r="AD78" s="42"/>
      <c r="AE78" s="179"/>
      <c r="AG78" s="174"/>
      <c r="AI78" s="180"/>
      <c r="AJ78" s="180"/>
      <c r="AK78" s="180"/>
      <c r="BB78" s="176"/>
    </row>
    <row r="79" spans="1:54" s="117" customFormat="1" ht="15" customHeight="1" x14ac:dyDescent="0.25">
      <c r="A79" s="179"/>
      <c r="B79" s="41"/>
      <c r="C79" s="52"/>
      <c r="D79" s="52"/>
      <c r="E79" s="52"/>
      <c r="F79" s="52"/>
      <c r="G79" s="53"/>
      <c r="H79" s="53"/>
      <c r="I79" s="53"/>
      <c r="J79" s="53"/>
      <c r="K79" s="53"/>
      <c r="L79" s="53"/>
      <c r="M79" s="53"/>
      <c r="N79" s="53"/>
      <c r="O79" s="53"/>
      <c r="P79" s="53"/>
      <c r="Q79" s="53"/>
      <c r="R79" s="53"/>
      <c r="S79" s="53"/>
      <c r="T79" s="53"/>
      <c r="U79" s="53"/>
      <c r="V79" s="53"/>
      <c r="W79" s="53"/>
      <c r="X79" s="53"/>
      <c r="Y79" s="53"/>
      <c r="Z79" s="53"/>
      <c r="AA79" s="53"/>
      <c r="AB79" s="53"/>
      <c r="AC79" s="53"/>
      <c r="AD79" s="42"/>
      <c r="AE79" s="179"/>
      <c r="AG79" s="174"/>
      <c r="AI79" s="180"/>
      <c r="AJ79" s="180"/>
      <c r="AK79" s="180"/>
      <c r="BB79" s="176"/>
    </row>
    <row r="80" spans="1:54" s="117" customFormat="1" ht="15" customHeight="1" x14ac:dyDescent="0.25">
      <c r="A80" s="179"/>
      <c r="B80" s="41"/>
      <c r="C80" s="52"/>
      <c r="D80" s="52"/>
      <c r="E80" s="52"/>
      <c r="F80" s="52"/>
      <c r="G80" s="53"/>
      <c r="H80" s="53"/>
      <c r="I80" s="53"/>
      <c r="J80" s="53"/>
      <c r="K80" s="53"/>
      <c r="L80" s="53"/>
      <c r="M80" s="53"/>
      <c r="N80" s="53"/>
      <c r="O80" s="53"/>
      <c r="P80" s="53"/>
      <c r="Q80" s="53"/>
      <c r="R80" s="53"/>
      <c r="S80" s="53"/>
      <c r="T80" s="53"/>
      <c r="U80" s="53"/>
      <c r="V80" s="53"/>
      <c r="W80" s="53"/>
      <c r="X80" s="53"/>
      <c r="Y80" s="53"/>
      <c r="Z80" s="53"/>
      <c r="AA80" s="53"/>
      <c r="AB80" s="53"/>
      <c r="AC80" s="53"/>
      <c r="AD80" s="42"/>
      <c r="AE80" s="179"/>
      <c r="AG80" s="174"/>
      <c r="AI80" s="180"/>
      <c r="AJ80" s="180"/>
      <c r="AK80" s="180"/>
      <c r="BB80" s="176"/>
    </row>
    <row r="81" spans="1:54" s="117" customFormat="1" ht="15" customHeight="1" x14ac:dyDescent="0.25">
      <c r="A81" s="179"/>
      <c r="B81" s="41"/>
      <c r="C81" s="52"/>
      <c r="D81" s="52"/>
      <c r="E81" s="52"/>
      <c r="F81" s="52"/>
      <c r="G81" s="53"/>
      <c r="H81" s="53"/>
      <c r="I81" s="53"/>
      <c r="J81" s="53"/>
      <c r="K81" s="53"/>
      <c r="L81" s="53"/>
      <c r="M81" s="53"/>
      <c r="N81" s="53"/>
      <c r="O81" s="53"/>
      <c r="P81" s="53"/>
      <c r="Q81" s="53"/>
      <c r="R81" s="53"/>
      <c r="S81" s="53"/>
      <c r="T81" s="53"/>
      <c r="U81" s="53"/>
      <c r="V81" s="53"/>
      <c r="W81" s="53"/>
      <c r="X81" s="53"/>
      <c r="Y81" s="53"/>
      <c r="Z81" s="53"/>
      <c r="AA81" s="53"/>
      <c r="AB81" s="53"/>
      <c r="AC81" s="53"/>
      <c r="AD81" s="42"/>
      <c r="AE81" s="179"/>
      <c r="AG81" s="174"/>
      <c r="AI81" s="180"/>
      <c r="AJ81" s="180"/>
      <c r="AK81" s="180"/>
      <c r="BB81" s="176"/>
    </row>
    <row r="82" spans="1:54" s="117" customFormat="1" ht="15" customHeight="1" x14ac:dyDescent="0.25">
      <c r="A82" s="179"/>
      <c r="B82" s="41"/>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42"/>
      <c r="AE82" s="179"/>
      <c r="AG82" s="174"/>
      <c r="AI82" s="180"/>
      <c r="AJ82" s="180"/>
      <c r="AK82" s="180"/>
      <c r="BB82" s="176"/>
    </row>
    <row r="83" spans="1:54" s="117" customFormat="1" ht="15" customHeight="1" x14ac:dyDescent="0.25">
      <c r="A83" s="179"/>
      <c r="B83" s="41"/>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42"/>
      <c r="AE83" s="179"/>
      <c r="AG83" s="174"/>
      <c r="AI83" s="180"/>
      <c r="AJ83" s="180"/>
      <c r="AK83" s="180"/>
      <c r="BB83" s="176"/>
    </row>
    <row r="84" spans="1:54" s="117" customFormat="1" ht="15" customHeight="1" x14ac:dyDescent="0.25">
      <c r="A84" s="179"/>
      <c r="B84" s="41"/>
      <c r="C84" s="351" t="s">
        <v>357</v>
      </c>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53"/>
      <c r="AD84" s="42"/>
      <c r="AE84" s="179"/>
      <c r="AG84" s="174"/>
      <c r="AI84" s="180"/>
      <c r="AJ84" s="180"/>
      <c r="AK84" s="180"/>
      <c r="BB84" s="176"/>
    </row>
    <row r="85" spans="1:54" s="117" customFormat="1" ht="15.75" customHeight="1" x14ac:dyDescent="0.25">
      <c r="A85" s="179"/>
      <c r="B85" s="41"/>
      <c r="C85" s="351" t="s">
        <v>352</v>
      </c>
      <c r="D85" s="351"/>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53"/>
      <c r="AD85" s="42"/>
      <c r="AE85" s="179"/>
      <c r="AG85" s="174"/>
      <c r="AI85" s="180"/>
      <c r="AJ85" s="180"/>
      <c r="AK85" s="180"/>
      <c r="BB85" s="176"/>
    </row>
    <row r="86" spans="1:54" s="179" customFormat="1" ht="15.75" customHeight="1" x14ac:dyDescent="0.25">
      <c r="B86" s="41"/>
      <c r="C86" s="60" t="s">
        <v>360</v>
      </c>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304"/>
      <c r="AD86" s="42"/>
      <c r="AG86" s="181"/>
      <c r="AI86" s="66"/>
      <c r="AJ86" s="66"/>
      <c r="AK86" s="66"/>
      <c r="BB86" s="124"/>
    </row>
    <row r="87" spans="1:54" s="117" customFormat="1" ht="15.75" customHeight="1" x14ac:dyDescent="0.25">
      <c r="A87" s="179"/>
      <c r="B87" s="41"/>
      <c r="C87" s="58" t="s">
        <v>352</v>
      </c>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59"/>
      <c r="AD87" s="42"/>
      <c r="AE87" s="179"/>
      <c r="AG87" s="174"/>
      <c r="AI87" s="180"/>
      <c r="AJ87" s="180"/>
      <c r="AK87" s="180"/>
      <c r="BB87" s="176"/>
    </row>
    <row r="88" spans="1:54" s="117" customFormat="1" ht="73.5" customHeight="1" x14ac:dyDescent="0.25">
      <c r="A88" s="179"/>
      <c r="B88" s="41"/>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42"/>
      <c r="AE88" s="179"/>
      <c r="AG88" s="174"/>
      <c r="AI88" s="180"/>
      <c r="AJ88" s="180"/>
      <c r="AK88" s="180"/>
      <c r="BB88" s="176"/>
    </row>
    <row r="89" spans="1:54" s="117" customFormat="1" ht="15" customHeight="1" x14ac:dyDescent="0.25">
      <c r="A89" s="179"/>
      <c r="B89" s="41"/>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42"/>
      <c r="AE89" s="179"/>
      <c r="AG89" s="174"/>
      <c r="AI89" s="180"/>
      <c r="AJ89" s="180"/>
      <c r="AK89" s="180"/>
      <c r="BB89" s="176"/>
    </row>
    <row r="90" spans="1:54" s="117" customFormat="1" ht="15" customHeight="1" x14ac:dyDescent="0.25">
      <c r="A90" s="179"/>
      <c r="B90" s="41"/>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42"/>
      <c r="AE90" s="179"/>
      <c r="AG90" s="174"/>
      <c r="AI90" s="180"/>
      <c r="AJ90" s="180"/>
      <c r="AK90" s="180"/>
      <c r="BB90" s="176"/>
    </row>
    <row r="91" spans="1:54" s="117" customFormat="1" ht="15" customHeight="1" x14ac:dyDescent="0.25">
      <c r="A91" s="179"/>
      <c r="B91" s="41"/>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42"/>
      <c r="AE91" s="179"/>
      <c r="AG91" s="174"/>
      <c r="AI91" s="180"/>
      <c r="AJ91" s="180"/>
      <c r="AK91" s="180"/>
      <c r="BB91" s="176"/>
    </row>
    <row r="92" spans="1:54" s="117" customFormat="1" ht="15" customHeight="1" x14ac:dyDescent="0.25">
      <c r="A92" s="179"/>
      <c r="B92" s="41"/>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42"/>
      <c r="AE92" s="179"/>
      <c r="AG92" s="174"/>
      <c r="AI92" s="180"/>
      <c r="AJ92" s="180"/>
      <c r="AK92" s="180"/>
      <c r="BB92" s="176"/>
    </row>
    <row r="93" spans="1:54" s="117" customFormat="1" ht="15" customHeight="1" x14ac:dyDescent="0.25">
      <c r="A93" s="179"/>
      <c r="B93" s="41"/>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42"/>
      <c r="AE93" s="179"/>
      <c r="AG93" s="174"/>
      <c r="AI93" s="180"/>
      <c r="AJ93" s="180"/>
      <c r="AK93" s="180"/>
      <c r="BB93" s="176"/>
    </row>
    <row r="94" spans="1:54" s="117" customFormat="1" ht="15" customHeight="1" x14ac:dyDescent="0.25">
      <c r="A94" s="179"/>
      <c r="B94" s="41"/>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42"/>
      <c r="AE94" s="179"/>
      <c r="AG94" s="174"/>
      <c r="AI94" s="180"/>
      <c r="AJ94" s="180"/>
      <c r="AK94" s="180"/>
      <c r="BB94" s="176"/>
    </row>
    <row r="95" spans="1:54" s="117" customFormat="1" ht="15" customHeight="1" x14ac:dyDescent="0.25">
      <c r="A95" s="179"/>
      <c r="B95" s="41"/>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42"/>
      <c r="AE95" s="179"/>
      <c r="AG95" s="174"/>
      <c r="AI95" s="180"/>
      <c r="AJ95" s="180"/>
      <c r="AK95" s="180"/>
      <c r="BB95" s="176"/>
    </row>
    <row r="96" spans="1:54" s="117" customFormat="1" ht="15" customHeight="1" x14ac:dyDescent="0.25">
      <c r="A96" s="179"/>
      <c r="B96" s="41"/>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42"/>
      <c r="AE96" s="179"/>
      <c r="AG96" s="174"/>
      <c r="AI96" s="180"/>
      <c r="AJ96" s="180"/>
      <c r="AK96" s="180"/>
      <c r="BB96" s="176"/>
    </row>
    <row r="97" spans="1:54" s="117" customFormat="1" ht="15" customHeight="1" x14ac:dyDescent="0.25">
      <c r="A97" s="179"/>
      <c r="B97" s="41"/>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42"/>
      <c r="AE97" s="179"/>
      <c r="AG97" s="174"/>
      <c r="AI97" s="180"/>
      <c r="AJ97" s="180"/>
      <c r="AK97" s="180"/>
      <c r="BB97" s="176"/>
    </row>
    <row r="98" spans="1:54" s="117" customFormat="1" ht="15" customHeight="1" x14ac:dyDescent="0.25">
      <c r="A98" s="179"/>
      <c r="B98" s="41"/>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42"/>
      <c r="AE98" s="179"/>
      <c r="AG98" s="174"/>
      <c r="AI98" s="180"/>
      <c r="AJ98" s="180"/>
      <c r="AK98" s="180"/>
      <c r="BB98" s="176"/>
    </row>
    <row r="99" spans="1:54" s="117" customFormat="1" ht="15" customHeight="1" x14ac:dyDescent="0.25">
      <c r="A99" s="179"/>
      <c r="B99" s="41"/>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42"/>
      <c r="AE99" s="179"/>
      <c r="AG99" s="174"/>
      <c r="AI99" s="180"/>
      <c r="AJ99" s="180"/>
      <c r="AK99" s="180"/>
      <c r="BB99" s="176"/>
    </row>
    <row r="100" spans="1:54" s="117" customFormat="1" ht="15" customHeight="1" x14ac:dyDescent="0.25">
      <c r="A100" s="179"/>
      <c r="B100" s="41"/>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42"/>
      <c r="AE100" s="179"/>
      <c r="AG100" s="174"/>
      <c r="AI100" s="180"/>
      <c r="AJ100" s="180"/>
      <c r="AK100" s="180"/>
      <c r="BB100" s="176"/>
    </row>
    <row r="101" spans="1:54" s="117" customFormat="1" ht="15" customHeight="1" x14ac:dyDescent="0.25">
      <c r="A101" s="179"/>
      <c r="B101" s="41"/>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42"/>
      <c r="AE101" s="179"/>
      <c r="AG101" s="174"/>
      <c r="AI101" s="180"/>
      <c r="AJ101" s="180"/>
      <c r="AK101" s="180"/>
      <c r="BB101" s="176"/>
    </row>
    <row r="102" spans="1:54" s="117" customFormat="1" ht="15" customHeight="1" x14ac:dyDescent="0.25">
      <c r="A102" s="179"/>
      <c r="B102" s="41"/>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42"/>
      <c r="AE102" s="179"/>
      <c r="AG102" s="174"/>
      <c r="AI102" s="180"/>
      <c r="AJ102" s="180"/>
      <c r="AK102" s="180"/>
      <c r="BB102" s="176"/>
    </row>
    <row r="103" spans="1:54" s="117" customFormat="1" ht="15" customHeight="1" x14ac:dyDescent="0.25">
      <c r="A103" s="179"/>
      <c r="B103" s="41"/>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42"/>
      <c r="AE103" s="179"/>
      <c r="AG103" s="174"/>
      <c r="AI103" s="180"/>
      <c r="AJ103" s="180"/>
      <c r="AK103" s="180"/>
      <c r="BB103" s="176"/>
    </row>
    <row r="104" spans="1:54" s="117" customFormat="1" ht="15" customHeight="1" x14ac:dyDescent="0.25">
      <c r="A104" s="179"/>
      <c r="B104" s="41"/>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42"/>
      <c r="AE104" s="179"/>
      <c r="AG104" s="174"/>
      <c r="AI104" s="180"/>
      <c r="AJ104" s="180"/>
      <c r="AK104" s="180"/>
      <c r="BB104" s="176"/>
    </row>
    <row r="105" spans="1:54" s="117" customFormat="1" ht="15" customHeight="1" x14ac:dyDescent="0.25">
      <c r="A105" s="179"/>
      <c r="B105" s="41"/>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42"/>
      <c r="AE105" s="179"/>
      <c r="AG105" s="174"/>
      <c r="AI105" s="180"/>
      <c r="AJ105" s="180"/>
      <c r="AK105" s="180"/>
      <c r="BB105" s="176"/>
    </row>
    <row r="106" spans="1:54" s="117" customFormat="1" ht="15" customHeight="1" x14ac:dyDescent="0.25">
      <c r="A106" s="179"/>
      <c r="B106" s="41"/>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42"/>
      <c r="AE106" s="179"/>
      <c r="AG106" s="174"/>
      <c r="AI106" s="180"/>
      <c r="AJ106" s="180"/>
      <c r="AK106" s="180"/>
      <c r="BB106" s="176"/>
    </row>
    <row r="107" spans="1:54" s="117" customFormat="1" ht="15" customHeight="1" x14ac:dyDescent="0.25">
      <c r="A107" s="179"/>
      <c r="B107" s="41"/>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42"/>
      <c r="AE107" s="179"/>
      <c r="AG107" s="174"/>
      <c r="AI107" s="180"/>
      <c r="AJ107" s="180"/>
      <c r="AK107" s="180"/>
      <c r="BB107" s="176"/>
    </row>
    <row r="108" spans="1:54" s="117" customFormat="1" ht="15" customHeight="1" x14ac:dyDescent="0.25">
      <c r="A108" s="179"/>
      <c r="B108" s="41"/>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42"/>
      <c r="AE108" s="179"/>
      <c r="AG108" s="174"/>
      <c r="AI108" s="180"/>
      <c r="AJ108" s="180"/>
      <c r="AK108" s="180"/>
      <c r="BB108" s="176"/>
    </row>
    <row r="109" spans="1:54" s="117" customFormat="1" ht="15" customHeight="1" x14ac:dyDescent="0.25">
      <c r="A109" s="179"/>
      <c r="B109" s="41"/>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42"/>
      <c r="AE109" s="179"/>
      <c r="AG109" s="174"/>
      <c r="AI109" s="180"/>
      <c r="AJ109" s="180"/>
      <c r="AK109" s="180"/>
      <c r="BB109" s="176"/>
    </row>
    <row r="110" spans="1:54" s="117" customFormat="1" ht="15" customHeight="1" x14ac:dyDescent="0.25">
      <c r="A110" s="179"/>
      <c r="B110" s="41"/>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42"/>
      <c r="AE110" s="179"/>
      <c r="AG110" s="174"/>
      <c r="AI110" s="180"/>
      <c r="AJ110" s="180"/>
      <c r="AK110" s="180"/>
      <c r="BB110" s="176"/>
    </row>
    <row r="111" spans="1:54" s="117" customFormat="1" ht="8.25" customHeight="1" x14ac:dyDescent="0.25">
      <c r="A111" s="179"/>
      <c r="B111" s="41"/>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42"/>
      <c r="AE111" s="179"/>
      <c r="AG111" s="174"/>
      <c r="AI111" s="180"/>
      <c r="AJ111" s="180"/>
      <c r="AK111" s="180"/>
      <c r="BB111" s="176"/>
    </row>
    <row r="112" spans="1:54" s="117" customFormat="1" ht="15" customHeight="1" x14ac:dyDescent="0.25">
      <c r="A112" s="179"/>
      <c r="B112" s="41"/>
      <c r="C112" s="347" t="s">
        <v>407</v>
      </c>
      <c r="D112" s="347"/>
      <c r="E112" s="347"/>
      <c r="F112" s="347"/>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64"/>
      <c r="AC112" s="64"/>
      <c r="AD112" s="42"/>
      <c r="AE112" s="179"/>
      <c r="AG112" s="174"/>
      <c r="AI112" s="180"/>
      <c r="AJ112" s="180"/>
      <c r="AK112" s="180"/>
      <c r="BB112" s="176"/>
    </row>
    <row r="113" spans="1:54" s="117" customFormat="1" ht="40.5" customHeight="1" x14ac:dyDescent="0.25">
      <c r="A113" s="179"/>
      <c r="B113" s="41"/>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64"/>
      <c r="AC113" s="64"/>
      <c r="AD113" s="42"/>
      <c r="AE113" s="179"/>
      <c r="AG113" s="174"/>
      <c r="AI113" s="180"/>
      <c r="AJ113" s="180"/>
      <c r="AK113" s="180"/>
      <c r="BB113" s="176"/>
    </row>
    <row r="114" spans="1:54" s="117" customFormat="1" ht="15" customHeight="1" x14ac:dyDescent="0.25">
      <c r="A114" s="179"/>
      <c r="B114" s="41"/>
      <c r="C114" s="347" t="s">
        <v>358</v>
      </c>
      <c r="D114" s="347"/>
      <c r="E114" s="347"/>
      <c r="F114" s="347"/>
      <c r="G114" s="347"/>
      <c r="H114" s="347"/>
      <c r="I114" s="347"/>
      <c r="J114" s="347"/>
      <c r="K114" s="347"/>
      <c r="L114" s="347"/>
      <c r="M114" s="347"/>
      <c r="N114" s="347"/>
      <c r="O114" s="347"/>
      <c r="P114" s="347"/>
      <c r="Q114" s="347"/>
      <c r="R114" s="347"/>
      <c r="S114" s="347"/>
      <c r="T114" s="347"/>
      <c r="U114" s="347"/>
      <c r="V114" s="347"/>
      <c r="W114" s="347"/>
      <c r="X114" s="347"/>
      <c r="Y114" s="347"/>
      <c r="Z114" s="347"/>
      <c r="AA114" s="347"/>
      <c r="AB114" s="347"/>
      <c r="AC114" s="347"/>
      <c r="AD114" s="42"/>
      <c r="AE114" s="179"/>
      <c r="AG114" s="174"/>
      <c r="AI114" s="180"/>
      <c r="AJ114" s="180"/>
      <c r="AK114" s="180"/>
      <c r="BB114" s="176"/>
    </row>
    <row r="115" spans="1:54" s="117" customFormat="1" ht="15" customHeight="1" x14ac:dyDescent="0.25">
      <c r="A115" s="179"/>
      <c r="B115" s="41"/>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42"/>
      <c r="AE115" s="179"/>
      <c r="AG115" s="174"/>
      <c r="AI115" s="180"/>
      <c r="AJ115" s="180"/>
      <c r="AK115" s="180"/>
      <c r="BB115" s="176"/>
    </row>
    <row r="116" spans="1:54" s="117" customFormat="1" ht="15" customHeight="1" x14ac:dyDescent="0.25">
      <c r="A116" s="179"/>
      <c r="B116" s="41"/>
      <c r="C116" s="301"/>
      <c r="D116" s="301"/>
      <c r="E116" s="301"/>
      <c r="F116" s="301"/>
      <c r="G116" s="301"/>
      <c r="H116" s="301"/>
      <c r="I116" s="301"/>
      <c r="J116" s="301"/>
      <c r="K116" s="301"/>
      <c r="L116" s="301"/>
      <c r="M116" s="301"/>
      <c r="N116" s="301"/>
      <c r="O116" s="301"/>
      <c r="P116" s="301"/>
      <c r="Q116" s="301"/>
      <c r="R116" s="301"/>
      <c r="S116" s="301"/>
      <c r="T116" s="301"/>
      <c r="U116" s="301"/>
      <c r="V116" s="301"/>
      <c r="W116" s="301"/>
      <c r="X116" s="301"/>
      <c r="Y116" s="301"/>
      <c r="Z116" s="301"/>
      <c r="AA116" s="301"/>
      <c r="AB116" s="301"/>
      <c r="AC116" s="301"/>
      <c r="AD116" s="42"/>
      <c r="AE116" s="179"/>
      <c r="AG116" s="174"/>
      <c r="AI116" s="180"/>
      <c r="AJ116" s="180"/>
      <c r="AK116" s="180"/>
      <c r="BB116" s="176"/>
    </row>
    <row r="117" spans="1:54" s="117" customFormat="1" ht="15" customHeight="1" x14ac:dyDescent="0.25">
      <c r="A117" s="179"/>
      <c r="B117" s="41"/>
      <c r="C117" s="301"/>
      <c r="D117" s="301"/>
      <c r="E117" s="301"/>
      <c r="F117" s="301"/>
      <c r="G117" s="301"/>
      <c r="H117" s="301"/>
      <c r="I117" s="301"/>
      <c r="J117" s="301"/>
      <c r="K117" s="301"/>
      <c r="L117" s="301"/>
      <c r="M117" s="301"/>
      <c r="N117" s="301"/>
      <c r="O117" s="301"/>
      <c r="P117" s="301"/>
      <c r="Q117" s="301"/>
      <c r="R117" s="301"/>
      <c r="S117" s="301"/>
      <c r="T117" s="301"/>
      <c r="U117" s="301"/>
      <c r="V117" s="301"/>
      <c r="W117" s="301"/>
      <c r="X117" s="301"/>
      <c r="Y117" s="301"/>
      <c r="Z117" s="301"/>
      <c r="AA117" s="301"/>
      <c r="AB117" s="301"/>
      <c r="AC117" s="301"/>
      <c r="AD117" s="42"/>
      <c r="AE117" s="179"/>
      <c r="AG117" s="174"/>
      <c r="AI117" s="180"/>
      <c r="AJ117" s="180"/>
      <c r="AK117" s="180"/>
      <c r="BB117" s="176"/>
    </row>
    <row r="118" spans="1:54" s="117" customFormat="1" ht="15" customHeight="1" x14ac:dyDescent="0.25">
      <c r="A118" s="179"/>
      <c r="B118" s="41"/>
      <c r="C118" s="301"/>
      <c r="D118" s="301"/>
      <c r="E118" s="301"/>
      <c r="F118" s="301"/>
      <c r="G118" s="301"/>
      <c r="H118" s="301"/>
      <c r="I118" s="301"/>
      <c r="J118" s="301"/>
      <c r="K118" s="301"/>
      <c r="L118" s="301"/>
      <c r="M118" s="301"/>
      <c r="N118" s="301"/>
      <c r="O118" s="301"/>
      <c r="P118" s="301"/>
      <c r="Q118" s="301"/>
      <c r="R118" s="301"/>
      <c r="S118" s="301"/>
      <c r="T118" s="301"/>
      <c r="U118" s="301"/>
      <c r="V118" s="301"/>
      <c r="W118" s="301"/>
      <c r="X118" s="301"/>
      <c r="Y118" s="301"/>
      <c r="Z118" s="301"/>
      <c r="AA118" s="301"/>
      <c r="AB118" s="301"/>
      <c r="AC118" s="301"/>
      <c r="AD118" s="42"/>
      <c r="AE118" s="179"/>
      <c r="AG118" s="174"/>
      <c r="AI118" s="180"/>
      <c r="AJ118" s="180"/>
      <c r="AK118" s="180"/>
      <c r="BB118" s="176"/>
    </row>
    <row r="119" spans="1:54" s="117" customFormat="1" ht="15" customHeight="1" x14ac:dyDescent="0.25">
      <c r="A119" s="179"/>
      <c r="B119" s="41"/>
      <c r="C119" s="301"/>
      <c r="D119" s="301"/>
      <c r="E119" s="301"/>
      <c r="F119" s="301"/>
      <c r="G119" s="301"/>
      <c r="H119" s="301"/>
      <c r="I119" s="301"/>
      <c r="J119" s="301"/>
      <c r="K119" s="301"/>
      <c r="L119" s="301"/>
      <c r="M119" s="301"/>
      <c r="N119" s="301"/>
      <c r="O119" s="301"/>
      <c r="P119" s="301"/>
      <c r="Q119" s="301"/>
      <c r="R119" s="301"/>
      <c r="S119" s="301"/>
      <c r="T119" s="301"/>
      <c r="U119" s="301"/>
      <c r="V119" s="301"/>
      <c r="W119" s="301"/>
      <c r="X119" s="301"/>
      <c r="Y119" s="301"/>
      <c r="Z119" s="301"/>
      <c r="AA119" s="301"/>
      <c r="AB119" s="301"/>
      <c r="AC119" s="301"/>
      <c r="AD119" s="42"/>
      <c r="AE119" s="179"/>
      <c r="AG119" s="174"/>
      <c r="AI119" s="180"/>
      <c r="AJ119" s="180"/>
      <c r="AK119" s="180"/>
      <c r="BB119" s="176"/>
    </row>
    <row r="120" spans="1:54" s="117" customFormat="1" ht="15" customHeight="1" x14ac:dyDescent="0.25">
      <c r="A120" s="179"/>
      <c r="B120" s="4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42"/>
      <c r="AE120" s="179"/>
      <c r="AG120" s="174"/>
      <c r="AI120" s="180"/>
      <c r="AJ120" s="180"/>
      <c r="AK120" s="180"/>
      <c r="BB120" s="176"/>
    </row>
    <row r="121" spans="1:54" s="117" customFormat="1" ht="15" customHeight="1" x14ac:dyDescent="0.25">
      <c r="A121" s="179"/>
      <c r="B121" s="41"/>
      <c r="C121" s="301"/>
      <c r="D121" s="301"/>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42"/>
      <c r="AE121" s="179"/>
      <c r="AG121" s="174"/>
      <c r="AI121" s="180"/>
      <c r="AJ121" s="180"/>
      <c r="AK121" s="180"/>
      <c r="BB121" s="176"/>
    </row>
    <row r="122" spans="1:54" s="117" customFormat="1" ht="15" customHeight="1" x14ac:dyDescent="0.25">
      <c r="A122" s="179"/>
      <c r="B122" s="41"/>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42"/>
      <c r="AE122" s="179"/>
      <c r="AG122" s="174"/>
      <c r="AI122" s="180"/>
      <c r="AJ122" s="180"/>
      <c r="AK122" s="180"/>
      <c r="BB122" s="176"/>
    </row>
    <row r="123" spans="1:54" s="117" customFormat="1" ht="15" customHeight="1" x14ac:dyDescent="0.25">
      <c r="A123" s="179"/>
      <c r="B123" s="41"/>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42"/>
      <c r="AE123" s="179"/>
      <c r="AG123" s="174"/>
      <c r="AI123" s="180"/>
      <c r="AJ123" s="180"/>
      <c r="AK123" s="180"/>
      <c r="BB123" s="176"/>
    </row>
    <row r="124" spans="1:54" s="117" customFormat="1" ht="15" customHeight="1" x14ac:dyDescent="0.25">
      <c r="A124" s="179"/>
      <c r="B124" s="41"/>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42"/>
      <c r="AE124" s="179"/>
      <c r="AG124" s="174"/>
      <c r="AI124" s="180"/>
      <c r="AJ124" s="180"/>
      <c r="AK124" s="180"/>
      <c r="BB124" s="176"/>
    </row>
    <row r="125" spans="1:54" s="117" customFormat="1" ht="15" customHeight="1" x14ac:dyDescent="0.25">
      <c r="A125" s="179"/>
      <c r="B125" s="41"/>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42"/>
      <c r="AE125" s="179"/>
      <c r="AG125" s="174"/>
      <c r="AI125" s="180"/>
      <c r="AJ125" s="180"/>
      <c r="AK125" s="180"/>
      <c r="BB125" s="176"/>
    </row>
    <row r="126" spans="1:54" s="117" customFormat="1" ht="15" customHeight="1" x14ac:dyDescent="0.25">
      <c r="A126" s="179"/>
      <c r="B126" s="41"/>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42"/>
      <c r="AE126" s="179"/>
      <c r="AG126" s="174"/>
      <c r="AI126" s="180"/>
      <c r="AJ126" s="180"/>
      <c r="AK126" s="180"/>
      <c r="BB126" s="176"/>
    </row>
    <row r="127" spans="1:54" s="117" customFormat="1" ht="15" customHeight="1" x14ac:dyDescent="0.25">
      <c r="A127" s="179"/>
      <c r="B127" s="41"/>
      <c r="C127" s="347" t="s">
        <v>438</v>
      </c>
      <c r="D127" s="347"/>
      <c r="E127" s="347"/>
      <c r="F127" s="347"/>
      <c r="G127" s="347"/>
      <c r="H127" s="347"/>
      <c r="I127" s="347"/>
      <c r="J127" s="347"/>
      <c r="K127" s="347"/>
      <c r="L127" s="347"/>
      <c r="M127" s="347"/>
      <c r="N127" s="347"/>
      <c r="O127" s="347"/>
      <c r="P127" s="347"/>
      <c r="Q127" s="347"/>
      <c r="R127" s="347"/>
      <c r="S127" s="347"/>
      <c r="T127" s="347"/>
      <c r="U127" s="347"/>
      <c r="V127" s="347"/>
      <c r="W127" s="347"/>
      <c r="X127" s="347"/>
      <c r="Y127" s="347"/>
      <c r="Z127" s="347"/>
      <c r="AA127" s="347"/>
      <c r="AB127" s="347"/>
      <c r="AC127" s="347"/>
      <c r="AD127" s="42"/>
      <c r="AE127" s="179"/>
      <c r="AG127" s="174"/>
      <c r="AI127" s="180"/>
      <c r="AJ127" s="180"/>
      <c r="AK127" s="180"/>
      <c r="BB127" s="176"/>
    </row>
    <row r="128" spans="1:54" s="117" customFormat="1" ht="15" customHeight="1" x14ac:dyDescent="0.25">
      <c r="A128" s="179"/>
      <c r="B128" s="41"/>
      <c r="C128" s="347"/>
      <c r="D128" s="347"/>
      <c r="E128" s="347"/>
      <c r="F128" s="347"/>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42"/>
      <c r="AE128" s="179"/>
      <c r="AG128" s="174"/>
      <c r="AI128" s="180"/>
      <c r="AJ128" s="180"/>
      <c r="AK128" s="180"/>
      <c r="BB128" s="176"/>
    </row>
    <row r="129" spans="1:54" s="117" customFormat="1" ht="15" customHeight="1" x14ac:dyDescent="0.25">
      <c r="A129" s="179"/>
      <c r="B129" s="41"/>
      <c r="C129" s="347" t="s">
        <v>359</v>
      </c>
      <c r="D129" s="347"/>
      <c r="E129" s="347"/>
      <c r="F129" s="347"/>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42"/>
      <c r="AE129" s="179"/>
      <c r="AG129" s="174"/>
      <c r="AI129" s="180"/>
      <c r="AJ129" s="180"/>
      <c r="AK129" s="180"/>
      <c r="BB129" s="176"/>
    </row>
    <row r="130" spans="1:54" s="117" customFormat="1" ht="15" customHeight="1" x14ac:dyDescent="0.25">
      <c r="A130" s="179"/>
      <c r="B130" s="41"/>
      <c r="C130" s="347"/>
      <c r="D130" s="347"/>
      <c r="E130" s="347"/>
      <c r="F130" s="347"/>
      <c r="G130" s="347"/>
      <c r="H130" s="347"/>
      <c r="I130" s="347"/>
      <c r="J130" s="347"/>
      <c r="K130" s="347"/>
      <c r="L130" s="347"/>
      <c r="M130" s="347"/>
      <c r="N130" s="347"/>
      <c r="O130" s="347"/>
      <c r="P130" s="347"/>
      <c r="Q130" s="347"/>
      <c r="R130" s="347"/>
      <c r="S130" s="347"/>
      <c r="T130" s="347"/>
      <c r="U130" s="347"/>
      <c r="V130" s="347"/>
      <c r="W130" s="347"/>
      <c r="X130" s="347"/>
      <c r="Y130" s="347"/>
      <c r="Z130" s="347"/>
      <c r="AA130" s="347"/>
      <c r="AB130" s="347"/>
      <c r="AC130" s="347"/>
      <c r="AD130" s="42"/>
      <c r="AE130" s="179"/>
      <c r="AG130" s="174"/>
      <c r="AI130" s="180"/>
      <c r="AJ130" s="180"/>
      <c r="AK130" s="180"/>
      <c r="BB130" s="176"/>
    </row>
    <row r="131" spans="1:54" s="117" customFormat="1" ht="15" customHeight="1" x14ac:dyDescent="0.25">
      <c r="A131" s="179"/>
      <c r="B131" s="41"/>
      <c r="C131" s="58" t="s">
        <v>355</v>
      </c>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42"/>
      <c r="AE131" s="179"/>
      <c r="AG131" s="174"/>
      <c r="AI131" s="180"/>
      <c r="AJ131" s="180"/>
      <c r="AK131" s="180"/>
      <c r="BB131" s="176"/>
    </row>
    <row r="132" spans="1:54" s="117" customFormat="1" ht="15" customHeight="1" x14ac:dyDescent="0.25">
      <c r="A132" s="179"/>
      <c r="B132" s="41"/>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42"/>
      <c r="AE132" s="179"/>
      <c r="AG132" s="174"/>
      <c r="AI132" s="180"/>
      <c r="AJ132" s="180"/>
      <c r="AK132" s="180"/>
      <c r="BB132" s="176"/>
    </row>
    <row r="133" spans="1:54" s="117" customFormat="1" ht="15" customHeight="1" x14ac:dyDescent="0.25">
      <c r="A133" s="179"/>
      <c r="B133" s="41"/>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42"/>
      <c r="AE133" s="179"/>
      <c r="AG133" s="174"/>
      <c r="AI133" s="180"/>
      <c r="AJ133" s="180"/>
      <c r="AK133" s="180"/>
      <c r="BB133" s="176"/>
    </row>
    <row r="134" spans="1:54" s="117" customFormat="1" ht="15" customHeight="1" x14ac:dyDescent="0.25">
      <c r="A134" s="179"/>
      <c r="B134" s="41"/>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42"/>
      <c r="AE134" s="179"/>
      <c r="AG134" s="174"/>
      <c r="AI134" s="180"/>
      <c r="AJ134" s="180"/>
      <c r="AK134" s="180"/>
      <c r="BB134" s="176"/>
    </row>
    <row r="135" spans="1:54" s="117" customFormat="1" ht="15" customHeight="1" x14ac:dyDescent="0.25">
      <c r="A135" s="179"/>
      <c r="B135" s="41"/>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42"/>
      <c r="AE135" s="179"/>
      <c r="AG135" s="174"/>
      <c r="AI135" s="180"/>
      <c r="AJ135" s="180"/>
      <c r="AK135" s="180"/>
      <c r="BB135" s="176"/>
    </row>
    <row r="136" spans="1:54" s="117" customFormat="1" ht="15" customHeight="1" x14ac:dyDescent="0.25">
      <c r="A136" s="179"/>
      <c r="B136" s="41"/>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42"/>
      <c r="AE136" s="179"/>
      <c r="AG136" s="174"/>
      <c r="AI136" s="180"/>
      <c r="AJ136" s="180"/>
      <c r="AK136" s="180"/>
      <c r="BB136" s="176"/>
    </row>
    <row r="137" spans="1:54" s="117" customFormat="1" ht="15" customHeight="1" x14ac:dyDescent="0.25">
      <c r="A137" s="179"/>
      <c r="B137" s="41"/>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42"/>
      <c r="AE137" s="179"/>
      <c r="AG137" s="174"/>
      <c r="AI137" s="180"/>
      <c r="AJ137" s="180"/>
      <c r="AK137" s="180"/>
      <c r="BB137" s="176"/>
    </row>
    <row r="138" spans="1:54" s="117" customFormat="1" ht="15" customHeight="1" x14ac:dyDescent="0.25">
      <c r="A138" s="179"/>
      <c r="B138" s="41"/>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42"/>
      <c r="AE138" s="179"/>
      <c r="AG138" s="174"/>
      <c r="AI138" s="180"/>
      <c r="AJ138" s="180"/>
      <c r="AK138" s="180"/>
      <c r="BB138" s="176"/>
    </row>
    <row r="139" spans="1:54" s="117" customFormat="1" ht="15" customHeight="1" x14ac:dyDescent="0.25">
      <c r="A139" s="179"/>
      <c r="B139" s="41"/>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42"/>
      <c r="AE139" s="179"/>
      <c r="AG139" s="174"/>
      <c r="AI139" s="180"/>
      <c r="AJ139" s="180"/>
      <c r="AK139" s="180"/>
      <c r="BB139" s="176"/>
    </row>
    <row r="140" spans="1:54" s="117" customFormat="1" ht="15" customHeight="1" x14ac:dyDescent="0.25">
      <c r="A140" s="179"/>
      <c r="B140" s="41"/>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42"/>
      <c r="AE140" s="179"/>
      <c r="AG140" s="174"/>
      <c r="AI140" s="180"/>
      <c r="AJ140" s="180"/>
      <c r="AK140" s="180"/>
      <c r="BB140" s="176"/>
    </row>
    <row r="141" spans="1:54" s="117" customFormat="1" ht="15" customHeight="1" x14ac:dyDescent="0.25">
      <c r="A141" s="179"/>
      <c r="B141" s="41"/>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42"/>
      <c r="AE141" s="179"/>
      <c r="AG141" s="174"/>
      <c r="AI141" s="180"/>
      <c r="AJ141" s="180"/>
      <c r="AK141" s="180"/>
      <c r="BB141" s="176"/>
    </row>
    <row r="142" spans="1:54" s="117" customFormat="1" ht="15" customHeight="1" x14ac:dyDescent="0.25">
      <c r="A142" s="179"/>
      <c r="B142" s="41"/>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42"/>
      <c r="AE142" s="179"/>
      <c r="AG142" s="174"/>
      <c r="AI142" s="180"/>
      <c r="AJ142" s="180"/>
      <c r="AK142" s="180"/>
      <c r="BB142" s="176"/>
    </row>
    <row r="143" spans="1:54" s="117" customFormat="1" ht="15" customHeight="1" x14ac:dyDescent="0.25">
      <c r="A143" s="179"/>
      <c r="B143" s="41"/>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42"/>
      <c r="AE143" s="179"/>
      <c r="AG143" s="174"/>
      <c r="AI143" s="180"/>
      <c r="AJ143" s="180"/>
      <c r="AK143" s="180"/>
      <c r="BB143" s="176"/>
    </row>
    <row r="144" spans="1:54" s="117" customFormat="1" ht="15" customHeight="1" x14ac:dyDescent="0.25">
      <c r="A144" s="179"/>
      <c r="B144" s="41"/>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42"/>
      <c r="AE144" s="179"/>
      <c r="AG144" s="174"/>
      <c r="AI144" s="180"/>
      <c r="AJ144" s="180"/>
      <c r="AK144" s="180"/>
      <c r="BB144" s="176"/>
    </row>
    <row r="145" spans="1:54" s="117" customFormat="1" ht="15" customHeight="1" x14ac:dyDescent="0.25">
      <c r="A145" s="179"/>
      <c r="B145" s="41"/>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42"/>
      <c r="AE145" s="179"/>
      <c r="AG145" s="174"/>
      <c r="AI145" s="180"/>
      <c r="AJ145" s="180"/>
      <c r="AK145" s="180"/>
      <c r="BB145" s="176"/>
    </row>
    <row r="146" spans="1:54" s="117" customFormat="1" ht="15" customHeight="1" x14ac:dyDescent="0.25">
      <c r="A146" s="179"/>
      <c r="B146" s="41"/>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42"/>
      <c r="AE146" s="179"/>
      <c r="AG146" s="174"/>
      <c r="AI146" s="180"/>
      <c r="AJ146" s="180"/>
      <c r="AK146" s="180"/>
      <c r="BB146" s="176"/>
    </row>
    <row r="147" spans="1:54" s="117" customFormat="1" ht="33.75" customHeight="1" x14ac:dyDescent="0.25">
      <c r="A147" s="179"/>
      <c r="B147" s="41"/>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42"/>
      <c r="AE147" s="179"/>
      <c r="AG147" s="174"/>
      <c r="AI147" s="180"/>
      <c r="AJ147" s="180"/>
      <c r="AK147" s="180"/>
      <c r="BB147" s="176"/>
    </row>
    <row r="148" spans="1:54" s="117" customFormat="1" ht="35.25" customHeight="1" x14ac:dyDescent="0.25">
      <c r="A148" s="179"/>
      <c r="B148" s="41"/>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42"/>
      <c r="AE148" s="179"/>
      <c r="AG148" s="174"/>
      <c r="AI148" s="180"/>
      <c r="AJ148" s="180"/>
      <c r="AK148" s="180"/>
      <c r="BB148" s="176"/>
    </row>
    <row r="149" spans="1:54" s="117" customFormat="1" ht="15" customHeight="1" x14ac:dyDescent="0.25">
      <c r="A149" s="179"/>
      <c r="B149" s="41"/>
      <c r="C149" s="347" t="s">
        <v>530</v>
      </c>
      <c r="D149" s="347"/>
      <c r="E149" s="347"/>
      <c r="F149" s="347"/>
      <c r="G149" s="347"/>
      <c r="H149" s="347"/>
      <c r="I149" s="347"/>
      <c r="J149" s="347"/>
      <c r="K149" s="347"/>
      <c r="L149" s="347"/>
      <c r="M149" s="347"/>
      <c r="N149" s="347"/>
      <c r="O149" s="347"/>
      <c r="P149" s="347"/>
      <c r="Q149" s="347"/>
      <c r="R149" s="347"/>
      <c r="S149" s="347"/>
      <c r="T149" s="347"/>
      <c r="U149" s="347"/>
      <c r="V149" s="347"/>
      <c r="W149" s="347"/>
      <c r="X149" s="347"/>
      <c r="Y149" s="347"/>
      <c r="Z149" s="347"/>
      <c r="AA149" s="347"/>
      <c r="AB149" s="347"/>
      <c r="AC149" s="347"/>
      <c r="AD149" s="42"/>
      <c r="AE149" s="179"/>
      <c r="AG149" s="174"/>
      <c r="AI149" s="180"/>
      <c r="AJ149" s="180"/>
      <c r="AK149" s="180"/>
      <c r="BB149" s="176"/>
    </row>
    <row r="150" spans="1:54" s="117" customFormat="1" ht="49.5" customHeight="1" x14ac:dyDescent="0.25">
      <c r="A150" s="179"/>
      <c r="B150" s="41"/>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42"/>
      <c r="AE150" s="179"/>
      <c r="AG150" s="174"/>
      <c r="AI150" s="180"/>
      <c r="AJ150" s="180"/>
      <c r="AK150" s="180"/>
      <c r="BB150" s="176"/>
    </row>
    <row r="151" spans="1:54" s="117" customFormat="1" ht="60" customHeight="1" x14ac:dyDescent="0.25">
      <c r="A151" s="179"/>
      <c r="B151" s="41"/>
      <c r="C151" s="347" t="s">
        <v>437</v>
      </c>
      <c r="D151" s="347"/>
      <c r="E151" s="347"/>
      <c r="F151" s="347"/>
      <c r="G151" s="347"/>
      <c r="H151" s="347"/>
      <c r="I151" s="347"/>
      <c r="J151" s="347"/>
      <c r="K151" s="347"/>
      <c r="L151" s="347"/>
      <c r="M151" s="347"/>
      <c r="N151" s="347"/>
      <c r="O151" s="347"/>
      <c r="P151" s="347"/>
      <c r="Q151" s="347"/>
      <c r="R151" s="347"/>
      <c r="S151" s="347"/>
      <c r="T151" s="347"/>
      <c r="U151" s="347"/>
      <c r="V151" s="347"/>
      <c r="W151" s="347"/>
      <c r="X151" s="347"/>
      <c r="Y151" s="347"/>
      <c r="Z151" s="347"/>
      <c r="AA151" s="347"/>
      <c r="AB151" s="347"/>
      <c r="AC151" s="347"/>
      <c r="AD151" s="42"/>
      <c r="AE151" s="179"/>
      <c r="AG151" s="174"/>
      <c r="AI151" s="180"/>
      <c r="AJ151" s="180"/>
      <c r="AK151" s="180"/>
      <c r="BB151" s="176"/>
    </row>
    <row r="152" spans="1:54" s="117" customFormat="1" ht="29.25" customHeight="1" x14ac:dyDescent="0.25">
      <c r="A152" s="179"/>
      <c r="B152" s="41"/>
      <c r="C152" s="347"/>
      <c r="D152" s="347"/>
      <c r="E152" s="347"/>
      <c r="F152" s="347"/>
      <c r="G152" s="347"/>
      <c r="H152" s="347"/>
      <c r="I152" s="347"/>
      <c r="J152" s="347"/>
      <c r="K152" s="347"/>
      <c r="L152" s="347"/>
      <c r="M152" s="347"/>
      <c r="N152" s="347"/>
      <c r="O152" s="347"/>
      <c r="P152" s="347"/>
      <c r="Q152" s="347"/>
      <c r="R152" s="347"/>
      <c r="S152" s="347"/>
      <c r="T152" s="347"/>
      <c r="U152" s="347"/>
      <c r="V152" s="347"/>
      <c r="W152" s="347"/>
      <c r="X152" s="347"/>
      <c r="Y152" s="347"/>
      <c r="Z152" s="347"/>
      <c r="AA152" s="347"/>
      <c r="AB152" s="347"/>
      <c r="AC152" s="347"/>
      <c r="AD152" s="42"/>
      <c r="AE152" s="179"/>
      <c r="AG152" s="174"/>
      <c r="AI152" s="180"/>
      <c r="AJ152" s="180"/>
      <c r="AK152" s="180"/>
      <c r="BB152" s="176"/>
    </row>
    <row r="153" spans="1:54" s="117" customFormat="1" ht="36.75" customHeight="1" x14ac:dyDescent="0.25">
      <c r="A153" s="179"/>
      <c r="B153" s="41"/>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42"/>
      <c r="AE153" s="179"/>
      <c r="AG153" s="174"/>
      <c r="AI153" s="180"/>
      <c r="AJ153" s="180"/>
      <c r="AK153" s="180"/>
      <c r="BB153" s="176"/>
    </row>
    <row r="154" spans="1:54" s="117" customFormat="1" ht="15" customHeight="1" x14ac:dyDescent="0.25">
      <c r="A154" s="179"/>
      <c r="B154" s="41"/>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42"/>
      <c r="AE154" s="179"/>
      <c r="AG154" s="174"/>
      <c r="AI154" s="180"/>
      <c r="AJ154" s="180"/>
      <c r="AK154" s="180"/>
      <c r="BB154" s="176"/>
    </row>
    <row r="155" spans="1:54" s="117" customFormat="1" ht="30" customHeight="1" x14ac:dyDescent="0.25">
      <c r="A155" s="179"/>
      <c r="B155" s="41"/>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42"/>
      <c r="AE155" s="179"/>
      <c r="AG155" s="174"/>
      <c r="AI155" s="180"/>
      <c r="AJ155" s="180"/>
      <c r="AK155" s="180"/>
      <c r="BB155" s="176"/>
    </row>
    <row r="156" spans="1:54" s="117" customFormat="1" ht="42.75" customHeight="1" x14ac:dyDescent="0.25">
      <c r="A156" s="179"/>
      <c r="B156" s="41"/>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42"/>
      <c r="AE156" s="179"/>
      <c r="AG156" s="174"/>
      <c r="AI156" s="180"/>
      <c r="AJ156" s="180"/>
      <c r="AK156" s="180"/>
      <c r="BB156" s="176"/>
    </row>
    <row r="157" spans="1:54" s="117" customFormat="1" ht="32.25" customHeight="1" x14ac:dyDescent="0.25">
      <c r="A157" s="179"/>
      <c r="B157" s="41"/>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42"/>
      <c r="AE157" s="179"/>
      <c r="AG157" s="174"/>
      <c r="AI157" s="180"/>
      <c r="AJ157" s="180"/>
      <c r="AK157" s="180"/>
      <c r="BB157" s="176"/>
    </row>
    <row r="158" spans="1:54" s="117" customFormat="1" ht="19.5" customHeight="1" x14ac:dyDescent="0.25">
      <c r="A158" s="179"/>
      <c r="B158" s="41"/>
      <c r="C158" s="347" t="s">
        <v>361</v>
      </c>
      <c r="D158" s="347"/>
      <c r="E158" s="347"/>
      <c r="F158" s="347"/>
      <c r="G158" s="347"/>
      <c r="H158" s="347"/>
      <c r="I158" s="347"/>
      <c r="J158" s="347"/>
      <c r="K158" s="347"/>
      <c r="L158" s="347"/>
      <c r="M158" s="347"/>
      <c r="N158" s="347"/>
      <c r="O158" s="347"/>
      <c r="P158" s="347"/>
      <c r="Q158" s="347"/>
      <c r="R158" s="347"/>
      <c r="S158" s="347"/>
      <c r="T158" s="347"/>
      <c r="U158" s="347"/>
      <c r="V158" s="347"/>
      <c r="W158" s="347"/>
      <c r="X158" s="347"/>
      <c r="Y158" s="347"/>
      <c r="Z158" s="347"/>
      <c r="AA158" s="347"/>
      <c r="AB158" s="347"/>
      <c r="AC158" s="64"/>
      <c r="AD158" s="42"/>
      <c r="AE158" s="179"/>
      <c r="AG158" s="174"/>
      <c r="AI158" s="180"/>
      <c r="AJ158" s="180"/>
      <c r="AK158" s="180"/>
      <c r="BB158" s="176"/>
    </row>
    <row r="159" spans="1:54" s="117" customFormat="1" ht="34.5" customHeight="1" x14ac:dyDescent="0.25">
      <c r="A159" s="179"/>
      <c r="B159" s="41"/>
      <c r="C159" s="347"/>
      <c r="D159" s="347"/>
      <c r="E159" s="347"/>
      <c r="F159" s="347"/>
      <c r="G159" s="347"/>
      <c r="H159" s="347"/>
      <c r="I159" s="347"/>
      <c r="J159" s="347"/>
      <c r="K159" s="347"/>
      <c r="L159" s="347"/>
      <c r="M159" s="347"/>
      <c r="N159" s="347"/>
      <c r="O159" s="347"/>
      <c r="P159" s="347"/>
      <c r="Q159" s="347"/>
      <c r="R159" s="347"/>
      <c r="S159" s="347"/>
      <c r="T159" s="347"/>
      <c r="U159" s="347"/>
      <c r="V159" s="347"/>
      <c r="W159" s="347"/>
      <c r="X159" s="347"/>
      <c r="Y159" s="347"/>
      <c r="Z159" s="347"/>
      <c r="AA159" s="347"/>
      <c r="AB159" s="347"/>
      <c r="AC159" s="64"/>
      <c r="AD159" s="42"/>
      <c r="AE159" s="179"/>
      <c r="AG159" s="174"/>
      <c r="AI159" s="180"/>
      <c r="AJ159" s="180"/>
      <c r="AK159" s="180"/>
      <c r="BB159" s="176"/>
    </row>
    <row r="160" spans="1:54" s="117" customFormat="1" ht="264" customHeight="1" x14ac:dyDescent="0.25">
      <c r="A160" s="179"/>
      <c r="B160" s="41"/>
      <c r="C160" s="348" t="s">
        <v>436</v>
      </c>
      <c r="D160" s="348"/>
      <c r="E160" s="348"/>
      <c r="F160" s="348"/>
      <c r="G160" s="348"/>
      <c r="H160" s="348"/>
      <c r="I160" s="348"/>
      <c r="J160" s="348"/>
      <c r="K160" s="348"/>
      <c r="L160" s="348"/>
      <c r="M160" s="348"/>
      <c r="N160" s="348"/>
      <c r="O160" s="348"/>
      <c r="P160" s="348"/>
      <c r="Q160" s="348"/>
      <c r="R160" s="348"/>
      <c r="S160" s="348"/>
      <c r="T160" s="348"/>
      <c r="U160" s="348"/>
      <c r="V160" s="348"/>
      <c r="W160" s="348"/>
      <c r="X160" s="348"/>
      <c r="Y160" s="348"/>
      <c r="Z160" s="348"/>
      <c r="AA160" s="348"/>
      <c r="AB160" s="348"/>
      <c r="AC160" s="348"/>
      <c r="AD160" s="42"/>
      <c r="AE160" s="179"/>
      <c r="AG160" s="174"/>
      <c r="AI160" s="180"/>
      <c r="AJ160" s="180"/>
      <c r="AK160" s="180"/>
      <c r="BB160" s="176"/>
    </row>
    <row r="161" spans="1:54" s="117" customFormat="1" ht="53.25" customHeight="1" x14ac:dyDescent="0.25">
      <c r="A161" s="179"/>
      <c r="B161" s="41"/>
      <c r="C161" s="348"/>
      <c r="D161" s="348"/>
      <c r="E161" s="348"/>
      <c r="F161" s="348"/>
      <c r="G161" s="348"/>
      <c r="H161" s="348"/>
      <c r="I161" s="348"/>
      <c r="J161" s="348"/>
      <c r="K161" s="348"/>
      <c r="L161" s="348"/>
      <c r="M161" s="348"/>
      <c r="N161" s="348"/>
      <c r="O161" s="348"/>
      <c r="P161" s="348"/>
      <c r="Q161" s="348"/>
      <c r="R161" s="348"/>
      <c r="S161" s="348"/>
      <c r="T161" s="348"/>
      <c r="U161" s="348"/>
      <c r="V161" s="348"/>
      <c r="W161" s="348"/>
      <c r="X161" s="348"/>
      <c r="Y161" s="348"/>
      <c r="Z161" s="348"/>
      <c r="AA161" s="348"/>
      <c r="AB161" s="348"/>
      <c r="AC161" s="348"/>
      <c r="AD161" s="42"/>
      <c r="AE161" s="179"/>
      <c r="AG161" s="174"/>
      <c r="AI161" s="180"/>
      <c r="AJ161" s="180"/>
      <c r="AK161" s="180"/>
      <c r="BB161" s="176"/>
    </row>
    <row r="162" spans="1:54" s="117" customFormat="1" ht="15" customHeight="1" x14ac:dyDescent="0.25">
      <c r="A162" s="179"/>
      <c r="B162" s="41"/>
      <c r="C162" s="348"/>
      <c r="D162" s="348"/>
      <c r="E162" s="348"/>
      <c r="F162" s="348"/>
      <c r="G162" s="348"/>
      <c r="H162" s="348"/>
      <c r="I162" s="348"/>
      <c r="J162" s="348"/>
      <c r="K162" s="348"/>
      <c r="L162" s="348"/>
      <c r="M162" s="348"/>
      <c r="N162" s="348"/>
      <c r="O162" s="348"/>
      <c r="P162" s="348"/>
      <c r="Q162" s="348"/>
      <c r="R162" s="348"/>
      <c r="S162" s="348"/>
      <c r="T162" s="348"/>
      <c r="U162" s="348"/>
      <c r="V162" s="348"/>
      <c r="W162" s="348"/>
      <c r="X162" s="348"/>
      <c r="Y162" s="348"/>
      <c r="Z162" s="348"/>
      <c r="AA162" s="348"/>
      <c r="AB162" s="348"/>
      <c r="AC162" s="348"/>
      <c r="AD162" s="42"/>
      <c r="AE162" s="179"/>
      <c r="AG162" s="174"/>
      <c r="AI162" s="180"/>
      <c r="AJ162" s="180"/>
      <c r="AK162" s="180"/>
      <c r="BB162" s="176"/>
    </row>
    <row r="163" spans="1:54" s="115" customFormat="1" x14ac:dyDescent="0.25">
      <c r="A163" s="177"/>
      <c r="B163" s="39"/>
      <c r="C163" s="348"/>
      <c r="D163" s="348"/>
      <c r="E163" s="348"/>
      <c r="F163" s="348"/>
      <c r="G163" s="348"/>
      <c r="H163" s="348"/>
      <c r="I163" s="348"/>
      <c r="J163" s="348"/>
      <c r="K163" s="348"/>
      <c r="L163" s="348"/>
      <c r="M163" s="348"/>
      <c r="N163" s="348"/>
      <c r="O163" s="348"/>
      <c r="P163" s="348"/>
      <c r="Q163" s="348"/>
      <c r="R163" s="348"/>
      <c r="S163" s="348"/>
      <c r="T163" s="348"/>
      <c r="U163" s="348"/>
      <c r="V163" s="348"/>
      <c r="W163" s="348"/>
      <c r="X163" s="348"/>
      <c r="Y163" s="348"/>
      <c r="Z163" s="348"/>
      <c r="AA163" s="348"/>
      <c r="AB163" s="348"/>
      <c r="AC163" s="348"/>
      <c r="AD163" s="40"/>
      <c r="AE163" s="177"/>
      <c r="AG163" s="113"/>
      <c r="AI163" s="178"/>
      <c r="AJ163" s="178"/>
      <c r="AK163" s="178"/>
      <c r="BB163" s="171"/>
    </row>
    <row r="164" spans="1:54" s="117" customFormat="1" ht="5.25" x14ac:dyDescent="0.25">
      <c r="A164" s="179"/>
      <c r="B164" s="41"/>
      <c r="C164" s="348"/>
      <c r="D164" s="348"/>
      <c r="E164" s="348"/>
      <c r="F164" s="348"/>
      <c r="G164" s="348"/>
      <c r="H164" s="348"/>
      <c r="I164" s="348"/>
      <c r="J164" s="348"/>
      <c r="K164" s="348"/>
      <c r="L164" s="348"/>
      <c r="M164" s="348"/>
      <c r="N164" s="348"/>
      <c r="O164" s="348"/>
      <c r="P164" s="348"/>
      <c r="Q164" s="348"/>
      <c r="R164" s="348"/>
      <c r="S164" s="348"/>
      <c r="T164" s="348"/>
      <c r="U164" s="348"/>
      <c r="V164" s="348"/>
      <c r="W164" s="348"/>
      <c r="X164" s="348"/>
      <c r="Y164" s="348"/>
      <c r="Z164" s="348"/>
      <c r="AA164" s="348"/>
      <c r="AB164" s="348"/>
      <c r="AC164" s="348"/>
      <c r="AD164" s="42"/>
      <c r="AE164" s="179"/>
      <c r="AG164" s="174"/>
      <c r="AI164" s="180"/>
      <c r="AJ164" s="180"/>
      <c r="AK164" s="180"/>
      <c r="BB164" s="176"/>
    </row>
    <row r="165" spans="1:54" s="115" customFormat="1" x14ac:dyDescent="0.25">
      <c r="A165" s="177"/>
      <c r="B165" s="39"/>
      <c r="C165" s="348"/>
      <c r="D165" s="348"/>
      <c r="E165" s="348"/>
      <c r="F165" s="348"/>
      <c r="G165" s="348"/>
      <c r="H165" s="348"/>
      <c r="I165" s="348"/>
      <c r="J165" s="348"/>
      <c r="K165" s="348"/>
      <c r="L165" s="348"/>
      <c r="M165" s="348"/>
      <c r="N165" s="348"/>
      <c r="O165" s="348"/>
      <c r="P165" s="348"/>
      <c r="Q165" s="348"/>
      <c r="R165" s="348"/>
      <c r="S165" s="348"/>
      <c r="T165" s="348"/>
      <c r="U165" s="348"/>
      <c r="V165" s="348"/>
      <c r="W165" s="348"/>
      <c r="X165" s="348"/>
      <c r="Y165" s="348"/>
      <c r="Z165" s="348"/>
      <c r="AA165" s="348"/>
      <c r="AB165" s="348"/>
      <c r="AC165" s="348"/>
      <c r="AD165" s="40"/>
      <c r="AE165" s="177"/>
      <c r="AG165" s="113"/>
      <c r="AI165" s="178"/>
      <c r="AJ165" s="178"/>
      <c r="AK165" s="178"/>
      <c r="BB165" s="171"/>
    </row>
    <row r="166" spans="1:54" s="115" customFormat="1" x14ac:dyDescent="0.25">
      <c r="A166" s="177"/>
      <c r="B166" s="39"/>
      <c r="C166" s="348"/>
      <c r="D166" s="348"/>
      <c r="E166" s="348"/>
      <c r="F166" s="348"/>
      <c r="G166" s="348"/>
      <c r="H166" s="348"/>
      <c r="I166" s="348"/>
      <c r="J166" s="348"/>
      <c r="K166" s="348"/>
      <c r="L166" s="348"/>
      <c r="M166" s="348"/>
      <c r="N166" s="348"/>
      <c r="O166" s="348"/>
      <c r="P166" s="348"/>
      <c r="Q166" s="348"/>
      <c r="R166" s="348"/>
      <c r="S166" s="348"/>
      <c r="T166" s="348"/>
      <c r="U166" s="348"/>
      <c r="V166" s="348"/>
      <c r="W166" s="348"/>
      <c r="X166" s="348"/>
      <c r="Y166" s="348"/>
      <c r="Z166" s="348"/>
      <c r="AA166" s="348"/>
      <c r="AB166" s="348"/>
      <c r="AC166" s="348"/>
      <c r="AD166" s="40"/>
      <c r="AE166" s="177"/>
      <c r="AG166" s="113"/>
      <c r="AI166" s="178"/>
      <c r="AJ166" s="178"/>
      <c r="AK166" s="178"/>
      <c r="BB166" s="171"/>
    </row>
    <row r="167" spans="1:54" s="117" customFormat="1" ht="2.25" customHeight="1" x14ac:dyDescent="0.25">
      <c r="A167" s="179"/>
      <c r="B167" s="41"/>
      <c r="C167" s="348"/>
      <c r="D167" s="348"/>
      <c r="E167" s="348"/>
      <c r="F167" s="348"/>
      <c r="G167" s="348"/>
      <c r="H167" s="348"/>
      <c r="I167" s="348"/>
      <c r="J167" s="348"/>
      <c r="K167" s="348"/>
      <c r="L167" s="348"/>
      <c r="M167" s="348"/>
      <c r="N167" s="348"/>
      <c r="O167" s="348"/>
      <c r="P167" s="348"/>
      <c r="Q167" s="348"/>
      <c r="R167" s="348"/>
      <c r="S167" s="348"/>
      <c r="T167" s="348"/>
      <c r="U167" s="348"/>
      <c r="V167" s="348"/>
      <c r="W167" s="348"/>
      <c r="X167" s="348"/>
      <c r="Y167" s="348"/>
      <c r="Z167" s="348"/>
      <c r="AA167" s="348"/>
      <c r="AB167" s="348"/>
      <c r="AC167" s="348"/>
      <c r="AD167" s="42"/>
      <c r="AE167" s="179"/>
      <c r="AG167" s="174"/>
      <c r="AI167" s="180"/>
      <c r="AJ167" s="180"/>
      <c r="AK167" s="180"/>
      <c r="BB167" s="176"/>
    </row>
    <row r="168" spans="1:54" s="115" customFormat="1" hidden="1" x14ac:dyDescent="0.25">
      <c r="A168" s="177"/>
      <c r="B168" s="39"/>
      <c r="C168" s="348"/>
      <c r="D168" s="348"/>
      <c r="E168" s="348"/>
      <c r="F168" s="348"/>
      <c r="G168" s="348"/>
      <c r="H168" s="348"/>
      <c r="I168" s="348"/>
      <c r="J168" s="348"/>
      <c r="K168" s="348"/>
      <c r="L168" s="348"/>
      <c r="M168" s="348"/>
      <c r="N168" s="348"/>
      <c r="O168" s="348"/>
      <c r="P168" s="348"/>
      <c r="Q168" s="348"/>
      <c r="R168" s="348"/>
      <c r="S168" s="348"/>
      <c r="T168" s="348"/>
      <c r="U168" s="348"/>
      <c r="V168" s="348"/>
      <c r="W168" s="348"/>
      <c r="X168" s="348"/>
      <c r="Y168" s="348"/>
      <c r="Z168" s="348"/>
      <c r="AA168" s="348"/>
      <c r="AB168" s="348"/>
      <c r="AC168" s="348"/>
      <c r="AD168" s="40"/>
      <c r="AE168" s="177"/>
      <c r="AG168" s="113"/>
      <c r="AI168" s="178"/>
      <c r="AJ168" s="178"/>
      <c r="AK168" s="178"/>
      <c r="BB168" s="171"/>
    </row>
    <row r="169" spans="1:54" s="115" customFormat="1" x14ac:dyDescent="0.25">
      <c r="A169" s="177"/>
      <c r="B169" s="39"/>
      <c r="C169" s="67"/>
      <c r="D169" s="67"/>
      <c r="E169" s="67"/>
      <c r="F169" s="67"/>
      <c r="G169" s="67"/>
      <c r="H169" s="68"/>
      <c r="I169" s="68"/>
      <c r="J169" s="68"/>
      <c r="K169" s="68"/>
      <c r="L169" s="68"/>
      <c r="M169" s="68"/>
      <c r="N169" s="68"/>
      <c r="O169" s="68"/>
      <c r="P169" s="68"/>
      <c r="Q169" s="68"/>
      <c r="R169" s="68"/>
      <c r="S169" s="68"/>
      <c r="T169" s="68"/>
      <c r="U169" s="68"/>
      <c r="V169" s="68"/>
      <c r="W169" s="68"/>
      <c r="X169" s="68"/>
      <c r="Y169" s="68"/>
      <c r="Z169" s="68"/>
      <c r="AA169" s="68"/>
      <c r="AB169" s="68"/>
      <c r="AC169" s="68"/>
      <c r="AD169" s="40"/>
      <c r="AE169" s="177"/>
      <c r="AG169" s="113"/>
      <c r="AI169" s="178"/>
      <c r="AJ169" s="178"/>
      <c r="AK169" s="178"/>
      <c r="BB169" s="171"/>
    </row>
    <row r="170" spans="1:54" s="117" customFormat="1" ht="5.25" x14ac:dyDescent="0.25">
      <c r="A170" s="179"/>
      <c r="B170" s="41"/>
      <c r="C170" s="65"/>
      <c r="D170" s="65"/>
      <c r="E170" s="65"/>
      <c r="F170" s="65"/>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42"/>
      <c r="AE170" s="179"/>
      <c r="AG170" s="174"/>
      <c r="AI170" s="180"/>
      <c r="AJ170" s="180"/>
      <c r="AK170" s="180"/>
      <c r="BB170" s="176"/>
    </row>
    <row r="171" spans="1:54" s="145" customFormat="1" ht="18" x14ac:dyDescent="0.25">
      <c r="A171" s="109"/>
      <c r="B171" s="44"/>
      <c r="C171" s="45"/>
      <c r="D171" s="45"/>
      <c r="E171" s="45"/>
      <c r="F171" s="45"/>
      <c r="G171" s="45"/>
      <c r="H171" s="345"/>
      <c r="I171" s="345"/>
      <c r="J171" s="345"/>
      <c r="K171" s="345"/>
      <c r="L171" s="345"/>
      <c r="M171" s="345"/>
      <c r="N171" s="345"/>
      <c r="O171" s="345"/>
      <c r="P171" s="345"/>
      <c r="Q171" s="345"/>
      <c r="R171" s="345"/>
      <c r="S171" s="345"/>
      <c r="T171" s="345"/>
      <c r="U171" s="345"/>
      <c r="V171" s="345"/>
      <c r="W171" s="345"/>
      <c r="X171" s="345"/>
      <c r="Y171" s="345"/>
      <c r="Z171" s="345"/>
      <c r="AA171" s="345"/>
      <c r="AB171" s="345"/>
      <c r="AC171" s="345"/>
      <c r="AD171" s="46"/>
      <c r="AE171" s="109"/>
      <c r="AG171" s="113"/>
      <c r="AI171" s="143"/>
      <c r="AJ171" s="143"/>
      <c r="AK171" s="143"/>
      <c r="BB171" s="171"/>
    </row>
    <row r="172" spans="1:54" s="112" customFormat="1" ht="6" x14ac:dyDescent="0.25">
      <c r="A172" s="139"/>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c r="Z172" s="346"/>
      <c r="AA172" s="346"/>
      <c r="AB172" s="346"/>
      <c r="AC172" s="346"/>
      <c r="AE172" s="139"/>
      <c r="BB172" s="162"/>
    </row>
    <row r="173" spans="1:54" s="47" customFormat="1" ht="14.25" x14ac:dyDescent="0.25">
      <c r="A173" s="182"/>
      <c r="H173" s="339"/>
      <c r="I173" s="339"/>
      <c r="J173" s="340"/>
      <c r="K173" s="340"/>
      <c r="L173" s="340"/>
      <c r="M173" s="340"/>
      <c r="N173" s="340"/>
      <c r="O173" s="340"/>
      <c r="P173" s="340"/>
      <c r="Q173" s="340"/>
      <c r="R173" s="340"/>
      <c r="S173" s="340"/>
      <c r="T173" s="340"/>
      <c r="U173" s="340"/>
      <c r="V173" s="340"/>
      <c r="W173" s="340"/>
      <c r="X173" s="340"/>
      <c r="Y173" s="340"/>
      <c r="Z173" s="340"/>
      <c r="AA173" s="340"/>
      <c r="AB173" s="340"/>
      <c r="AC173" s="340"/>
      <c r="AE173" s="182"/>
      <c r="AG173" s="113"/>
      <c r="BB173" s="171"/>
    </row>
    <row r="174" spans="1:54" s="47" customFormat="1" ht="14.25" x14ac:dyDescent="0.25">
      <c r="A174" s="182"/>
      <c r="G174" s="113"/>
      <c r="H174" s="339"/>
      <c r="I174" s="339"/>
      <c r="J174" s="340"/>
      <c r="K174" s="340"/>
      <c r="L174" s="340"/>
      <c r="M174" s="340"/>
      <c r="N174" s="340"/>
      <c r="O174" s="340"/>
      <c r="P174" s="340"/>
      <c r="Q174" s="340"/>
      <c r="R174" s="340"/>
      <c r="S174" s="340"/>
      <c r="T174" s="340"/>
      <c r="U174" s="340"/>
      <c r="V174" s="340"/>
      <c r="W174" s="340"/>
      <c r="X174" s="340"/>
      <c r="Y174" s="340"/>
      <c r="Z174" s="340"/>
      <c r="AA174" s="340"/>
      <c r="AB174" s="340"/>
      <c r="AC174" s="340"/>
      <c r="AE174" s="182"/>
      <c r="AG174" s="113"/>
      <c r="BB174" s="171"/>
    </row>
    <row r="175" spans="1:54" s="47" customFormat="1" ht="14.25" x14ac:dyDescent="0.25">
      <c r="A175" s="182"/>
      <c r="G175" s="113"/>
      <c r="H175" s="339"/>
      <c r="I175" s="339"/>
      <c r="J175" s="340"/>
      <c r="K175" s="340"/>
      <c r="L175" s="340"/>
      <c r="M175" s="340"/>
      <c r="N175" s="340"/>
      <c r="O175" s="340"/>
      <c r="P175" s="340"/>
      <c r="Q175" s="340"/>
      <c r="R175" s="340"/>
      <c r="S175" s="340"/>
      <c r="T175" s="340"/>
      <c r="U175" s="340"/>
      <c r="V175" s="340"/>
      <c r="W175" s="340"/>
      <c r="X175" s="340"/>
      <c r="Y175" s="340"/>
      <c r="Z175" s="340"/>
      <c r="AA175" s="340"/>
      <c r="AB175" s="340"/>
      <c r="AC175" s="340"/>
      <c r="AE175" s="182"/>
      <c r="AG175" s="113"/>
      <c r="BB175" s="171"/>
    </row>
    <row r="176" spans="1:54" s="114" customFormat="1" ht="5.25" customHeight="1" x14ac:dyDescent="0.25">
      <c r="A176" s="183"/>
      <c r="AB176" s="47"/>
      <c r="AC176" s="47"/>
      <c r="AE176" s="183"/>
      <c r="AG176" s="174"/>
      <c r="BB176" s="176"/>
    </row>
    <row r="177" spans="1:54" s="47" customFormat="1" ht="14.25" x14ac:dyDescent="0.25">
      <c r="A177" s="182"/>
      <c r="H177" s="339"/>
      <c r="I177" s="339"/>
      <c r="J177" s="340"/>
      <c r="K177" s="340"/>
      <c r="L177" s="340"/>
      <c r="M177" s="340"/>
      <c r="N177" s="340"/>
      <c r="O177" s="340"/>
      <c r="P177" s="340"/>
      <c r="Q177" s="340"/>
      <c r="R177" s="340"/>
      <c r="S177" s="340"/>
      <c r="T177" s="340"/>
      <c r="U177" s="340"/>
      <c r="V177" s="340"/>
      <c r="W177" s="340"/>
      <c r="X177" s="340"/>
      <c r="Y177" s="340"/>
      <c r="Z177" s="340"/>
      <c r="AA177" s="340"/>
      <c r="AB177" s="340"/>
      <c r="AC177" s="340"/>
      <c r="AE177" s="182"/>
      <c r="AG177" s="113"/>
      <c r="BB177" s="171"/>
    </row>
    <row r="178" spans="1:54" s="47" customFormat="1" ht="14.25" x14ac:dyDescent="0.25">
      <c r="A178" s="182"/>
      <c r="G178" s="113"/>
      <c r="H178" s="339"/>
      <c r="I178" s="339"/>
      <c r="J178" s="340"/>
      <c r="K178" s="340"/>
      <c r="L178" s="340"/>
      <c r="M178" s="340"/>
      <c r="N178" s="340"/>
      <c r="O178" s="340"/>
      <c r="P178" s="340"/>
      <c r="Q178" s="340"/>
      <c r="R178" s="340"/>
      <c r="S178" s="340"/>
      <c r="T178" s="340"/>
      <c r="U178" s="340"/>
      <c r="V178" s="340"/>
      <c r="W178" s="340"/>
      <c r="X178" s="340"/>
      <c r="Y178" s="340"/>
      <c r="Z178" s="340"/>
      <c r="AA178" s="340"/>
      <c r="AB178" s="340"/>
      <c r="AC178" s="340"/>
      <c r="AE178" s="182"/>
      <c r="AG178" s="113"/>
      <c r="BB178" s="171"/>
    </row>
    <row r="179" spans="1:54" s="114" customFormat="1" ht="5.25" customHeight="1" x14ac:dyDescent="0.25">
      <c r="A179" s="183"/>
      <c r="B179" s="47"/>
      <c r="C179" s="47"/>
      <c r="D179" s="47"/>
      <c r="E179" s="47"/>
      <c r="F179" s="47"/>
      <c r="G179" s="113"/>
      <c r="H179" s="339"/>
      <c r="I179" s="339"/>
      <c r="J179" s="341"/>
      <c r="K179" s="341"/>
      <c r="L179" s="341"/>
      <c r="M179" s="341"/>
      <c r="N179" s="341"/>
      <c r="O179" s="341"/>
      <c r="P179" s="341"/>
      <c r="Q179" s="341"/>
      <c r="R179" s="341"/>
      <c r="S179" s="341"/>
      <c r="T179" s="341"/>
      <c r="U179" s="341"/>
      <c r="V179" s="341"/>
      <c r="W179" s="341"/>
      <c r="X179" s="341"/>
      <c r="Y179" s="341"/>
      <c r="Z179" s="341"/>
      <c r="AA179" s="341"/>
      <c r="AB179" s="341"/>
      <c r="AC179" s="341"/>
      <c r="AD179" s="47"/>
      <c r="AE179" s="183"/>
      <c r="AG179" s="174"/>
      <c r="BB179" s="176"/>
    </row>
    <row r="180" spans="1:54" s="185" customFormat="1" ht="14.25" x14ac:dyDescent="0.25">
      <c r="A180" s="184"/>
      <c r="B180" s="47"/>
      <c r="C180" s="47"/>
      <c r="D180" s="47"/>
      <c r="E180" s="47"/>
      <c r="F180" s="47"/>
      <c r="G180" s="113"/>
      <c r="H180" s="339"/>
      <c r="I180" s="339"/>
      <c r="J180" s="340"/>
      <c r="K180" s="340"/>
      <c r="L180" s="340"/>
      <c r="M180" s="340"/>
      <c r="N180" s="340"/>
      <c r="O180" s="340"/>
      <c r="P180" s="340"/>
      <c r="Q180" s="340"/>
      <c r="R180" s="340"/>
      <c r="S180" s="340"/>
      <c r="T180" s="340"/>
      <c r="U180" s="340"/>
      <c r="V180" s="340"/>
      <c r="W180" s="340"/>
      <c r="X180" s="340"/>
      <c r="Y180" s="340"/>
      <c r="Z180" s="340"/>
      <c r="AA180" s="340"/>
      <c r="AB180" s="340"/>
      <c r="AC180" s="340"/>
      <c r="AD180" s="47"/>
      <c r="AE180" s="184"/>
      <c r="AG180" s="112"/>
      <c r="BB180" s="162"/>
    </row>
    <row r="181" spans="1:54" s="114" customFormat="1" ht="5.25" customHeight="1" x14ac:dyDescent="0.25">
      <c r="A181" s="183"/>
      <c r="AB181" s="47"/>
      <c r="AC181" s="47"/>
      <c r="AE181" s="183"/>
      <c r="AG181" s="174"/>
      <c r="BB181" s="176"/>
    </row>
    <row r="182" spans="1:54" s="47" customFormat="1" ht="14.25" x14ac:dyDescent="0.25">
      <c r="A182" s="182"/>
      <c r="H182" s="339"/>
      <c r="I182" s="339"/>
      <c r="J182" s="340"/>
      <c r="K182" s="340"/>
      <c r="L182" s="340"/>
      <c r="M182" s="340"/>
      <c r="N182" s="340"/>
      <c r="O182" s="340"/>
      <c r="P182" s="340"/>
      <c r="Q182" s="340"/>
      <c r="R182" s="340"/>
      <c r="S182" s="340"/>
      <c r="T182" s="340"/>
      <c r="U182" s="340"/>
      <c r="V182" s="340"/>
      <c r="W182" s="340"/>
      <c r="X182" s="340"/>
      <c r="Y182" s="340"/>
      <c r="Z182" s="340"/>
      <c r="AA182" s="340"/>
      <c r="AB182" s="340"/>
      <c r="AC182" s="340"/>
      <c r="AE182" s="182"/>
      <c r="AG182" s="113"/>
      <c r="BB182" s="171"/>
    </row>
    <row r="183" spans="1:54" s="47" customFormat="1" ht="14.25" x14ac:dyDescent="0.25">
      <c r="A183" s="182"/>
      <c r="G183" s="113"/>
      <c r="H183" s="339"/>
      <c r="I183" s="339"/>
      <c r="J183" s="340"/>
      <c r="K183" s="340"/>
      <c r="L183" s="340"/>
      <c r="M183" s="340"/>
      <c r="N183" s="340"/>
      <c r="O183" s="340"/>
      <c r="P183" s="340"/>
      <c r="Q183" s="340"/>
      <c r="R183" s="340"/>
      <c r="S183" s="340"/>
      <c r="T183" s="340"/>
      <c r="U183" s="340"/>
      <c r="V183" s="340"/>
      <c r="W183" s="340"/>
      <c r="X183" s="340"/>
      <c r="Y183" s="340"/>
      <c r="Z183" s="340"/>
      <c r="AA183" s="340"/>
      <c r="AB183" s="340"/>
      <c r="AC183" s="340"/>
      <c r="AE183" s="177"/>
      <c r="AF183" s="115"/>
      <c r="AG183" s="113"/>
      <c r="AH183" s="115"/>
      <c r="AI183" s="115"/>
      <c r="AJ183" s="115"/>
      <c r="BB183" s="171"/>
    </row>
    <row r="184" spans="1:54" s="112" customFormat="1" ht="6" x14ac:dyDescent="0.25">
      <c r="A184" s="139"/>
      <c r="B184" s="342"/>
      <c r="C184" s="342"/>
      <c r="D184" s="342"/>
      <c r="E184" s="342"/>
      <c r="F184" s="342"/>
      <c r="G184" s="342"/>
      <c r="H184" s="342"/>
      <c r="I184" s="342"/>
      <c r="J184" s="342"/>
      <c r="K184" s="342"/>
      <c r="L184" s="342"/>
      <c r="M184" s="342"/>
      <c r="N184" s="342"/>
      <c r="O184" s="342"/>
      <c r="P184" s="342"/>
      <c r="Q184" s="342"/>
      <c r="R184" s="342"/>
      <c r="S184" s="342"/>
      <c r="T184" s="342"/>
      <c r="U184" s="342"/>
      <c r="V184" s="342"/>
      <c r="W184" s="342"/>
      <c r="X184" s="342"/>
      <c r="Y184" s="342"/>
      <c r="Z184" s="342"/>
      <c r="AA184" s="342"/>
      <c r="AB184" s="342"/>
      <c r="AC184" s="342"/>
      <c r="AD184" s="342"/>
      <c r="AE184" s="139"/>
      <c r="BB184" s="162"/>
    </row>
    <row r="185" spans="1:54" s="113" customFormat="1" ht="14.25" x14ac:dyDescent="0.25">
      <c r="A185" s="186"/>
      <c r="B185" s="122"/>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c r="AB185" s="122"/>
      <c r="AC185" s="122"/>
      <c r="AD185" s="122"/>
      <c r="AE185" s="186"/>
      <c r="BB185" s="171"/>
    </row>
    <row r="186" spans="1:54" s="113" customFormat="1" ht="14.25" x14ac:dyDescent="0.25">
      <c r="A186" s="186"/>
      <c r="B186" s="122"/>
      <c r="C186" s="122"/>
      <c r="D186" s="122"/>
      <c r="E186" s="122"/>
      <c r="F186" s="122"/>
      <c r="G186" s="122"/>
      <c r="H186" s="335"/>
      <c r="I186" s="335"/>
      <c r="J186" s="335"/>
      <c r="K186" s="335"/>
      <c r="L186" s="335"/>
      <c r="M186" s="335"/>
      <c r="N186" s="335"/>
      <c r="O186" s="335"/>
      <c r="P186" s="335"/>
      <c r="Q186" s="335"/>
      <c r="R186" s="335"/>
      <c r="S186" s="335"/>
      <c r="T186" s="335"/>
      <c r="U186" s="335"/>
      <c r="V186" s="335"/>
      <c r="W186" s="335"/>
      <c r="X186" s="335"/>
      <c r="Y186" s="335"/>
      <c r="Z186" s="335"/>
      <c r="AA186" s="335"/>
      <c r="AB186" s="335"/>
      <c r="AC186" s="335"/>
      <c r="AD186" s="122"/>
      <c r="AE186" s="186"/>
      <c r="BB186" s="171"/>
    </row>
    <row r="187" spans="1:54" s="112" customFormat="1" ht="6" x14ac:dyDescent="0.25">
      <c r="A187" s="139"/>
      <c r="B187" s="123"/>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39"/>
      <c r="BB187" s="162"/>
    </row>
    <row r="188" spans="1:54" s="115" customFormat="1" x14ac:dyDescent="0.25">
      <c r="A188" s="177"/>
      <c r="C188" s="334"/>
      <c r="D188" s="334"/>
      <c r="E188" s="334"/>
      <c r="F188" s="334"/>
      <c r="G188" s="116"/>
      <c r="H188" s="335"/>
      <c r="I188" s="335"/>
      <c r="J188" s="335"/>
      <c r="K188" s="335"/>
      <c r="L188" s="335"/>
      <c r="M188" s="335"/>
      <c r="N188" s="335"/>
      <c r="O188" s="335"/>
      <c r="P188" s="335"/>
      <c r="Q188" s="335"/>
      <c r="R188" s="335"/>
      <c r="S188" s="335"/>
      <c r="T188" s="335"/>
      <c r="U188" s="335"/>
      <c r="V188" s="335"/>
      <c r="W188" s="335"/>
      <c r="X188" s="335"/>
      <c r="Y188" s="335"/>
      <c r="Z188" s="335"/>
      <c r="AA188" s="335"/>
      <c r="AB188" s="335"/>
      <c r="AC188" s="335"/>
      <c r="AE188" s="177"/>
      <c r="AG188" s="113"/>
      <c r="AI188" s="178"/>
      <c r="AJ188" s="178"/>
      <c r="AK188" s="178"/>
      <c r="BB188" s="171"/>
    </row>
    <row r="189" spans="1:54" s="117" customFormat="1" ht="5.25" x14ac:dyDescent="0.25">
      <c r="A189" s="179"/>
      <c r="C189" s="336"/>
      <c r="D189" s="336"/>
      <c r="E189" s="336"/>
      <c r="F189" s="336"/>
      <c r="G189" s="337"/>
      <c r="H189" s="337"/>
      <c r="I189" s="337"/>
      <c r="J189" s="337"/>
      <c r="K189" s="337"/>
      <c r="L189" s="337"/>
      <c r="M189" s="337"/>
      <c r="N189" s="337"/>
      <c r="O189" s="337"/>
      <c r="P189" s="337"/>
      <c r="Q189" s="337"/>
      <c r="R189" s="337"/>
      <c r="S189" s="337"/>
      <c r="T189" s="337"/>
      <c r="U189" s="337"/>
      <c r="V189" s="337"/>
      <c r="W189" s="337"/>
      <c r="X189" s="337"/>
      <c r="Y189" s="337"/>
      <c r="Z189" s="337"/>
      <c r="AA189" s="337"/>
      <c r="AB189" s="337"/>
      <c r="AC189" s="337"/>
      <c r="AE189" s="179"/>
      <c r="AG189" s="174"/>
      <c r="AI189" s="180"/>
      <c r="AJ189" s="180"/>
      <c r="AK189" s="180"/>
      <c r="BB189" s="176"/>
    </row>
    <row r="190" spans="1:54" s="115" customFormat="1" x14ac:dyDescent="0.25">
      <c r="A190" s="177"/>
      <c r="C190" s="334"/>
      <c r="D190" s="334"/>
      <c r="E190" s="334"/>
      <c r="F190" s="334"/>
      <c r="G190" s="116"/>
      <c r="H190" s="335"/>
      <c r="I190" s="335"/>
      <c r="J190" s="335"/>
      <c r="K190" s="335"/>
      <c r="L190" s="335"/>
      <c r="M190" s="335"/>
      <c r="N190" s="335"/>
      <c r="O190" s="335"/>
      <c r="P190" s="335"/>
      <c r="Q190" s="335"/>
      <c r="R190" s="335"/>
      <c r="S190" s="335"/>
      <c r="T190" s="335"/>
      <c r="U190" s="335"/>
      <c r="V190" s="335"/>
      <c r="W190" s="335"/>
      <c r="X190" s="335"/>
      <c r="Y190" s="335"/>
      <c r="Z190" s="335"/>
      <c r="AA190" s="335"/>
      <c r="AB190" s="335"/>
      <c r="AC190" s="335"/>
      <c r="AE190" s="177"/>
      <c r="AG190" s="113"/>
      <c r="AI190" s="178"/>
      <c r="AJ190" s="178"/>
      <c r="AK190" s="178"/>
      <c r="BB190" s="171"/>
    </row>
    <row r="191" spans="1:54" s="115" customFormat="1" x14ac:dyDescent="0.25">
      <c r="A191" s="177"/>
      <c r="C191" s="334"/>
      <c r="D191" s="334"/>
      <c r="E191" s="334"/>
      <c r="F191" s="334"/>
      <c r="G191" s="116"/>
      <c r="H191" s="335"/>
      <c r="I191" s="335"/>
      <c r="J191" s="335"/>
      <c r="K191" s="335"/>
      <c r="L191" s="335"/>
      <c r="M191" s="335"/>
      <c r="N191" s="335"/>
      <c r="O191" s="335"/>
      <c r="P191" s="335"/>
      <c r="Q191" s="335"/>
      <c r="R191" s="335"/>
      <c r="S191" s="335"/>
      <c r="T191" s="335"/>
      <c r="U191" s="335"/>
      <c r="V191" s="335"/>
      <c r="W191" s="335"/>
      <c r="X191" s="335"/>
      <c r="Y191" s="335"/>
      <c r="Z191" s="335"/>
      <c r="AA191" s="335"/>
      <c r="AB191" s="335"/>
      <c r="AC191" s="335"/>
      <c r="AE191" s="177"/>
      <c r="AG191" s="113"/>
      <c r="AI191" s="178"/>
      <c r="AJ191" s="178"/>
      <c r="AK191" s="178"/>
      <c r="BB191" s="171"/>
    </row>
    <row r="192" spans="1:54" s="115" customFormat="1" x14ac:dyDescent="0.25">
      <c r="A192" s="177"/>
      <c r="C192" s="334"/>
      <c r="D192" s="334"/>
      <c r="E192" s="334"/>
      <c r="F192" s="334"/>
      <c r="G192" s="116"/>
      <c r="H192" s="335"/>
      <c r="I192" s="335"/>
      <c r="J192" s="335"/>
      <c r="K192" s="335"/>
      <c r="L192" s="335"/>
      <c r="M192" s="335"/>
      <c r="N192" s="335"/>
      <c r="O192" s="335"/>
      <c r="P192" s="335"/>
      <c r="Q192" s="335"/>
      <c r="R192" s="335"/>
      <c r="S192" s="335"/>
      <c r="T192" s="335"/>
      <c r="U192" s="335"/>
      <c r="V192" s="335"/>
      <c r="W192" s="335"/>
      <c r="X192" s="335"/>
      <c r="Y192" s="335"/>
      <c r="Z192" s="335"/>
      <c r="AA192" s="335"/>
      <c r="AB192" s="335"/>
      <c r="AC192" s="335"/>
      <c r="AE192" s="177"/>
      <c r="AG192" s="113"/>
      <c r="AI192" s="178"/>
      <c r="AJ192" s="178"/>
      <c r="AK192" s="178"/>
      <c r="BB192" s="171"/>
    </row>
    <row r="193" spans="1:54" s="117" customFormat="1" ht="5.25" x14ac:dyDescent="0.25">
      <c r="A193" s="179"/>
      <c r="C193" s="336"/>
      <c r="D193" s="336"/>
      <c r="E193" s="336"/>
      <c r="F193" s="336"/>
      <c r="G193" s="337"/>
      <c r="H193" s="337"/>
      <c r="I193" s="337"/>
      <c r="J193" s="337"/>
      <c r="K193" s="337"/>
      <c r="L193" s="337"/>
      <c r="M193" s="337"/>
      <c r="N193" s="337"/>
      <c r="O193" s="337"/>
      <c r="P193" s="337"/>
      <c r="Q193" s="337"/>
      <c r="R193" s="337"/>
      <c r="S193" s="337"/>
      <c r="T193" s="337"/>
      <c r="U193" s="337"/>
      <c r="V193" s="337"/>
      <c r="W193" s="337"/>
      <c r="X193" s="337"/>
      <c r="Y193" s="337"/>
      <c r="Z193" s="337"/>
      <c r="AA193" s="337"/>
      <c r="AB193" s="337"/>
      <c r="AC193" s="337"/>
      <c r="AE193" s="179"/>
      <c r="AG193" s="174"/>
      <c r="AI193" s="180"/>
      <c r="AJ193" s="180"/>
      <c r="AK193" s="180"/>
      <c r="BB193" s="176"/>
    </row>
    <row r="194" spans="1:54" s="115" customFormat="1" x14ac:dyDescent="0.25">
      <c r="A194" s="177"/>
      <c r="C194" s="334"/>
      <c r="D194" s="334"/>
      <c r="E194" s="334"/>
      <c r="F194" s="334"/>
      <c r="G194" s="116"/>
      <c r="H194" s="335"/>
      <c r="I194" s="335"/>
      <c r="J194" s="335"/>
      <c r="K194" s="335"/>
      <c r="L194" s="335"/>
      <c r="M194" s="335"/>
      <c r="N194" s="335"/>
      <c r="O194" s="335"/>
      <c r="P194" s="335"/>
      <c r="Q194" s="335"/>
      <c r="R194" s="335"/>
      <c r="S194" s="335"/>
      <c r="T194" s="335"/>
      <c r="U194" s="335"/>
      <c r="V194" s="335"/>
      <c r="W194" s="335"/>
      <c r="X194" s="335"/>
      <c r="Y194" s="335"/>
      <c r="Z194" s="335"/>
      <c r="AA194" s="335"/>
      <c r="AB194" s="335"/>
      <c r="AC194" s="335"/>
      <c r="AE194" s="177"/>
      <c r="AG194" s="113"/>
      <c r="AI194" s="178"/>
      <c r="AJ194" s="178"/>
      <c r="AK194" s="178"/>
      <c r="BB194" s="171"/>
    </row>
    <row r="195" spans="1:54" s="115" customFormat="1" x14ac:dyDescent="0.25">
      <c r="A195" s="177"/>
      <c r="C195" s="334"/>
      <c r="D195" s="334"/>
      <c r="E195" s="334"/>
      <c r="F195" s="334"/>
      <c r="G195" s="116"/>
      <c r="H195" s="335"/>
      <c r="I195" s="335"/>
      <c r="J195" s="335"/>
      <c r="K195" s="335"/>
      <c r="L195" s="335"/>
      <c r="M195" s="335"/>
      <c r="N195" s="335"/>
      <c r="O195" s="335"/>
      <c r="P195" s="335"/>
      <c r="Q195" s="335"/>
      <c r="R195" s="335"/>
      <c r="S195" s="335"/>
      <c r="T195" s="335"/>
      <c r="U195" s="335"/>
      <c r="V195" s="335"/>
      <c r="W195" s="335"/>
      <c r="X195" s="335"/>
      <c r="Y195" s="335"/>
      <c r="Z195" s="335"/>
      <c r="AA195" s="335"/>
      <c r="AB195" s="335"/>
      <c r="AC195" s="335"/>
      <c r="AE195" s="177"/>
      <c r="AG195" s="113"/>
      <c r="AI195" s="178"/>
      <c r="AJ195" s="178"/>
      <c r="AK195" s="178"/>
      <c r="BB195" s="171"/>
    </row>
    <row r="196" spans="1:54" s="117" customFormat="1" ht="5.25" x14ac:dyDescent="0.25">
      <c r="A196" s="179"/>
      <c r="C196" s="336"/>
      <c r="D196" s="336"/>
      <c r="E196" s="336"/>
      <c r="F196" s="336"/>
      <c r="G196" s="337"/>
      <c r="H196" s="337"/>
      <c r="I196" s="337"/>
      <c r="J196" s="337"/>
      <c r="K196" s="337"/>
      <c r="L196" s="337"/>
      <c r="M196" s="337"/>
      <c r="N196" s="337"/>
      <c r="O196" s="337"/>
      <c r="P196" s="337"/>
      <c r="Q196" s="337"/>
      <c r="R196" s="337"/>
      <c r="S196" s="337"/>
      <c r="T196" s="337"/>
      <c r="U196" s="337"/>
      <c r="V196" s="337"/>
      <c r="W196" s="337"/>
      <c r="X196" s="337"/>
      <c r="Y196" s="337"/>
      <c r="Z196" s="337"/>
      <c r="AA196" s="337"/>
      <c r="AB196" s="337"/>
      <c r="AC196" s="337"/>
      <c r="AE196" s="179"/>
      <c r="AG196" s="174"/>
      <c r="AI196" s="180"/>
      <c r="AJ196" s="180"/>
      <c r="AK196" s="180"/>
      <c r="BB196" s="176"/>
    </row>
    <row r="197" spans="1:54" s="115" customFormat="1" x14ac:dyDescent="0.25">
      <c r="A197" s="177"/>
      <c r="C197" s="334"/>
      <c r="D197" s="334"/>
      <c r="E197" s="334"/>
      <c r="F197" s="334"/>
      <c r="G197" s="116"/>
      <c r="H197" s="335"/>
      <c r="I197" s="335"/>
      <c r="J197" s="335"/>
      <c r="K197" s="335"/>
      <c r="L197" s="335"/>
      <c r="M197" s="335"/>
      <c r="N197" s="335"/>
      <c r="O197" s="335"/>
      <c r="P197" s="335"/>
      <c r="Q197" s="335"/>
      <c r="R197" s="335"/>
      <c r="S197" s="335"/>
      <c r="T197" s="335"/>
      <c r="U197" s="335"/>
      <c r="V197" s="335"/>
      <c r="W197" s="335"/>
      <c r="X197" s="335"/>
      <c r="Y197" s="335"/>
      <c r="Z197" s="335"/>
      <c r="AA197" s="335"/>
      <c r="AB197" s="335"/>
      <c r="AC197" s="335"/>
      <c r="AE197" s="177"/>
      <c r="AG197" s="113"/>
      <c r="AI197" s="178"/>
      <c r="AJ197" s="178"/>
      <c r="AK197" s="178"/>
      <c r="BB197" s="171"/>
    </row>
    <row r="198" spans="1:54" s="115" customFormat="1" x14ac:dyDescent="0.25">
      <c r="A198" s="177"/>
      <c r="C198" s="334"/>
      <c r="D198" s="334"/>
      <c r="E198" s="334"/>
      <c r="F198" s="334"/>
      <c r="G198" s="116"/>
      <c r="H198" s="335"/>
      <c r="I198" s="335"/>
      <c r="J198" s="335"/>
      <c r="K198" s="335"/>
      <c r="L198" s="335"/>
      <c r="M198" s="335"/>
      <c r="N198" s="335"/>
      <c r="O198" s="335"/>
      <c r="P198" s="335"/>
      <c r="Q198" s="335"/>
      <c r="R198" s="335"/>
      <c r="S198" s="335"/>
      <c r="T198" s="335"/>
      <c r="U198" s="335"/>
      <c r="V198" s="335"/>
      <c r="W198" s="335"/>
      <c r="X198" s="335"/>
      <c r="Y198" s="335"/>
      <c r="Z198" s="335"/>
      <c r="AA198" s="335"/>
      <c r="AB198" s="335"/>
      <c r="AC198" s="335"/>
      <c r="AE198" s="177"/>
      <c r="AG198" s="113"/>
      <c r="AI198" s="178"/>
      <c r="AJ198" s="178"/>
      <c r="AK198" s="178"/>
      <c r="BB198" s="171"/>
    </row>
    <row r="199" spans="1:54" s="117" customFormat="1" ht="5.25" x14ac:dyDescent="0.25">
      <c r="A199" s="179"/>
      <c r="C199" s="336"/>
      <c r="D199" s="336"/>
      <c r="E199" s="336"/>
      <c r="F199" s="336"/>
      <c r="G199" s="337"/>
      <c r="H199" s="337"/>
      <c r="I199" s="337"/>
      <c r="J199" s="337"/>
      <c r="K199" s="337"/>
      <c r="L199" s="337"/>
      <c r="M199" s="337"/>
      <c r="N199" s="337"/>
      <c r="O199" s="337"/>
      <c r="P199" s="337"/>
      <c r="Q199" s="337"/>
      <c r="R199" s="337"/>
      <c r="S199" s="337"/>
      <c r="T199" s="337"/>
      <c r="U199" s="337"/>
      <c r="V199" s="337"/>
      <c r="W199" s="337"/>
      <c r="X199" s="337"/>
      <c r="Y199" s="337"/>
      <c r="Z199" s="337"/>
      <c r="AA199" s="337"/>
      <c r="AB199" s="337"/>
      <c r="AC199" s="337"/>
      <c r="AE199" s="179"/>
      <c r="AG199" s="174"/>
      <c r="AI199" s="180"/>
      <c r="AJ199" s="180"/>
      <c r="AK199" s="180"/>
      <c r="BB199" s="176"/>
    </row>
    <row r="200" spans="1:54" s="115" customFormat="1" x14ac:dyDescent="0.25">
      <c r="A200" s="177"/>
      <c r="C200" s="338"/>
      <c r="D200" s="338"/>
      <c r="E200" s="338"/>
      <c r="F200" s="338"/>
      <c r="G200" s="116"/>
      <c r="H200" s="335"/>
      <c r="I200" s="335"/>
      <c r="J200" s="335"/>
      <c r="K200" s="335"/>
      <c r="L200" s="335"/>
      <c r="M200" s="335"/>
      <c r="N200" s="335"/>
      <c r="O200" s="335"/>
      <c r="P200" s="335"/>
      <c r="Q200" s="335"/>
      <c r="R200" s="335"/>
      <c r="S200" s="335"/>
      <c r="T200" s="335"/>
      <c r="U200" s="335"/>
      <c r="V200" s="335"/>
      <c r="W200" s="335"/>
      <c r="X200" s="335"/>
      <c r="Y200" s="335"/>
      <c r="Z200" s="335"/>
      <c r="AA200" s="335"/>
      <c r="AB200" s="335"/>
      <c r="AC200" s="335"/>
      <c r="AE200" s="177"/>
      <c r="AG200" s="113"/>
      <c r="AI200" s="178"/>
      <c r="AJ200" s="178"/>
      <c r="AK200" s="178"/>
      <c r="BB200" s="171"/>
    </row>
    <row r="201" spans="1:54" s="115" customFormat="1" x14ac:dyDescent="0.25">
      <c r="A201" s="177"/>
      <c r="C201" s="334"/>
      <c r="D201" s="334"/>
      <c r="E201" s="334"/>
      <c r="F201" s="334"/>
      <c r="G201" s="116"/>
      <c r="H201" s="335"/>
      <c r="I201" s="335"/>
      <c r="J201" s="335"/>
      <c r="K201" s="335"/>
      <c r="L201" s="335"/>
      <c r="M201" s="335"/>
      <c r="N201" s="335"/>
      <c r="O201" s="335"/>
      <c r="P201" s="335"/>
      <c r="Q201" s="335"/>
      <c r="R201" s="335"/>
      <c r="S201" s="335"/>
      <c r="T201" s="335"/>
      <c r="U201" s="335"/>
      <c r="V201" s="335"/>
      <c r="W201" s="335"/>
      <c r="X201" s="335"/>
      <c r="Y201" s="335"/>
      <c r="Z201" s="335"/>
      <c r="AA201" s="335"/>
      <c r="AB201" s="335"/>
      <c r="AC201" s="335"/>
      <c r="AE201" s="177"/>
      <c r="AG201" s="113"/>
      <c r="AI201" s="178"/>
      <c r="AJ201" s="178"/>
      <c r="AK201" s="178"/>
      <c r="BB201" s="171"/>
    </row>
    <row r="202" spans="1:54" s="117" customFormat="1" ht="5.25" hidden="1" x14ac:dyDescent="0.25">
      <c r="A202" s="179"/>
      <c r="B202" s="41"/>
      <c r="C202" s="331"/>
      <c r="D202" s="331"/>
      <c r="E202" s="331"/>
      <c r="F202" s="331"/>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42"/>
      <c r="AE202" s="179"/>
      <c r="AG202" s="174"/>
      <c r="AI202" s="180"/>
      <c r="AJ202" s="180"/>
      <c r="AK202" s="180"/>
      <c r="BB202" s="176"/>
    </row>
    <row r="203" spans="1:54" s="115" customFormat="1" hidden="1" x14ac:dyDescent="0.25">
      <c r="A203" s="177"/>
      <c r="B203" s="39"/>
      <c r="C203" s="333"/>
      <c r="D203" s="333"/>
      <c r="E203" s="333"/>
      <c r="F203" s="333"/>
      <c r="G203" s="43"/>
      <c r="H203" s="326"/>
      <c r="I203" s="326"/>
      <c r="J203" s="326"/>
      <c r="K203" s="326"/>
      <c r="L203" s="326"/>
      <c r="M203" s="326"/>
      <c r="N203" s="326"/>
      <c r="O203" s="326"/>
      <c r="P203" s="326"/>
      <c r="Q203" s="326"/>
      <c r="R203" s="326"/>
      <c r="S203" s="326"/>
      <c r="T203" s="326"/>
      <c r="U203" s="326"/>
      <c r="V203" s="326"/>
      <c r="W203" s="326"/>
      <c r="X203" s="326"/>
      <c r="Y203" s="326"/>
      <c r="Z203" s="326"/>
      <c r="AA203" s="326"/>
      <c r="AB203" s="326"/>
      <c r="AC203" s="326"/>
      <c r="AD203" s="40"/>
      <c r="AE203" s="177"/>
      <c r="AG203" s="113"/>
      <c r="AI203" s="178"/>
      <c r="AJ203" s="178"/>
      <c r="AK203" s="178"/>
      <c r="BB203" s="171"/>
    </row>
    <row r="204" spans="1:54" s="115" customFormat="1" hidden="1" x14ac:dyDescent="0.25">
      <c r="A204" s="177"/>
      <c r="B204" s="39"/>
      <c r="C204" s="333"/>
      <c r="D204" s="333"/>
      <c r="E204" s="333"/>
      <c r="F204" s="333"/>
      <c r="G204" s="43"/>
      <c r="H204" s="326"/>
      <c r="I204" s="326"/>
      <c r="J204" s="326"/>
      <c r="K204" s="326"/>
      <c r="L204" s="326"/>
      <c r="M204" s="326"/>
      <c r="N204" s="326"/>
      <c r="O204" s="326"/>
      <c r="P204" s="326"/>
      <c r="Q204" s="326"/>
      <c r="R204" s="326"/>
      <c r="S204" s="326"/>
      <c r="T204" s="326"/>
      <c r="U204" s="326"/>
      <c r="V204" s="326"/>
      <c r="W204" s="326"/>
      <c r="X204" s="326"/>
      <c r="Y204" s="326"/>
      <c r="Z204" s="326"/>
      <c r="AA204" s="326"/>
      <c r="AB204" s="326"/>
      <c r="AC204" s="326"/>
      <c r="AD204" s="40"/>
      <c r="AE204" s="177"/>
      <c r="AG204" s="113"/>
      <c r="AI204" s="178"/>
      <c r="AJ204" s="178"/>
      <c r="AK204" s="178"/>
      <c r="BB204" s="171"/>
    </row>
    <row r="205" spans="1:54" s="117" customFormat="1" ht="5.25" hidden="1" x14ac:dyDescent="0.25">
      <c r="A205" s="179"/>
      <c r="B205" s="41"/>
      <c r="C205" s="323"/>
      <c r="D205" s="323"/>
      <c r="E205" s="323"/>
      <c r="F205" s="323"/>
      <c r="G205" s="4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42"/>
      <c r="AE205" s="179"/>
      <c r="AG205" s="174"/>
      <c r="AI205" s="180"/>
      <c r="AJ205" s="180"/>
      <c r="AK205" s="180"/>
      <c r="BB205" s="176"/>
    </row>
    <row r="206" spans="1:54" s="115" customFormat="1" hidden="1" x14ac:dyDescent="0.25">
      <c r="A206" s="177"/>
      <c r="B206" s="39"/>
      <c r="C206" s="328"/>
      <c r="D206" s="328"/>
      <c r="E206" s="328"/>
      <c r="F206" s="328"/>
      <c r="G206" s="326"/>
      <c r="H206" s="326"/>
      <c r="I206" s="326"/>
      <c r="J206" s="326"/>
      <c r="K206" s="326"/>
      <c r="L206" s="326"/>
      <c r="M206" s="326"/>
      <c r="N206" s="326"/>
      <c r="O206" s="326"/>
      <c r="P206" s="326"/>
      <c r="Q206" s="326"/>
      <c r="R206" s="326"/>
      <c r="S206" s="326"/>
      <c r="T206" s="326"/>
      <c r="U206" s="326"/>
      <c r="V206" s="326"/>
      <c r="W206" s="326"/>
      <c r="X206" s="326"/>
      <c r="Y206" s="326"/>
      <c r="Z206" s="326"/>
      <c r="AA206" s="326"/>
      <c r="AB206" s="326"/>
      <c r="AC206" s="326"/>
      <c r="AD206" s="40"/>
      <c r="AE206" s="177"/>
      <c r="AG206" s="113"/>
      <c r="AI206" s="178"/>
      <c r="AJ206" s="178"/>
      <c r="AK206" s="178"/>
      <c r="BB206" s="171"/>
    </row>
    <row r="207" spans="1:54" s="117" customFormat="1" ht="5.25" hidden="1" x14ac:dyDescent="0.25">
      <c r="A207" s="179"/>
      <c r="B207" s="41"/>
      <c r="C207" s="323"/>
      <c r="D207" s="323"/>
      <c r="E207" s="323"/>
      <c r="F207" s="323"/>
      <c r="G207" s="324"/>
      <c r="H207" s="324"/>
      <c r="I207" s="324"/>
      <c r="J207" s="324"/>
      <c r="K207" s="324"/>
      <c r="L207" s="324"/>
      <c r="M207" s="324"/>
      <c r="N207" s="324"/>
      <c r="O207" s="324"/>
      <c r="P207" s="324"/>
      <c r="Q207" s="324"/>
      <c r="R207" s="324"/>
      <c r="S207" s="324"/>
      <c r="T207" s="324"/>
      <c r="U207" s="324"/>
      <c r="V207" s="324"/>
      <c r="W207" s="324"/>
      <c r="X207" s="324"/>
      <c r="Y207" s="324"/>
      <c r="Z207" s="324"/>
      <c r="AA207" s="324"/>
      <c r="AB207" s="324"/>
      <c r="AC207" s="324"/>
      <c r="AD207" s="42"/>
      <c r="AE207" s="179"/>
      <c r="AG207" s="174"/>
      <c r="AI207" s="180"/>
      <c r="AJ207" s="180"/>
      <c r="AK207" s="180"/>
      <c r="BB207" s="176"/>
    </row>
    <row r="208" spans="1:54" s="115" customFormat="1" hidden="1" x14ac:dyDescent="0.25">
      <c r="A208" s="177"/>
      <c r="B208" s="39"/>
      <c r="C208" s="329"/>
      <c r="D208" s="329"/>
      <c r="E208" s="329"/>
      <c r="F208" s="329"/>
      <c r="G208" s="329"/>
      <c r="H208" s="325"/>
      <c r="I208" s="325"/>
      <c r="J208" s="325"/>
      <c r="K208" s="325"/>
      <c r="L208" s="325"/>
      <c r="M208" s="325"/>
      <c r="N208" s="325"/>
      <c r="O208" s="325"/>
      <c r="P208" s="325"/>
      <c r="Q208" s="325"/>
      <c r="R208" s="325"/>
      <c r="S208" s="325"/>
      <c r="T208" s="325"/>
      <c r="U208" s="325"/>
      <c r="V208" s="325"/>
      <c r="W208" s="325"/>
      <c r="X208" s="325"/>
      <c r="Y208" s="325"/>
      <c r="Z208" s="325"/>
      <c r="AA208" s="325"/>
      <c r="AB208" s="325"/>
      <c r="AC208" s="325"/>
      <c r="AD208" s="40"/>
      <c r="AE208" s="177"/>
      <c r="AG208" s="113"/>
      <c r="AI208" s="178"/>
      <c r="AJ208" s="178"/>
      <c r="AK208" s="178"/>
      <c r="BB208" s="171"/>
    </row>
    <row r="209" spans="1:54" s="115" customFormat="1" hidden="1" x14ac:dyDescent="0.25">
      <c r="A209" s="177"/>
      <c r="B209" s="39"/>
      <c r="C209" s="330"/>
      <c r="D209" s="330"/>
      <c r="E209" s="330"/>
      <c r="F209" s="330"/>
      <c r="G209" s="330"/>
      <c r="H209" s="325"/>
      <c r="I209" s="325"/>
      <c r="J209" s="325"/>
      <c r="K209" s="325"/>
      <c r="L209" s="325"/>
      <c r="M209" s="325"/>
      <c r="N209" s="325"/>
      <c r="O209" s="325"/>
      <c r="P209" s="325"/>
      <c r="Q209" s="325"/>
      <c r="R209" s="325"/>
      <c r="S209" s="325"/>
      <c r="T209" s="325"/>
      <c r="U209" s="325"/>
      <c r="V209" s="325"/>
      <c r="W209" s="325"/>
      <c r="X209" s="325"/>
      <c r="Y209" s="325"/>
      <c r="Z209" s="325"/>
      <c r="AA209" s="325"/>
      <c r="AB209" s="325"/>
      <c r="AC209" s="325"/>
      <c r="AD209" s="40"/>
      <c r="AE209" s="177"/>
      <c r="AG209" s="113"/>
      <c r="AI209" s="178"/>
      <c r="AJ209" s="178"/>
      <c r="AK209" s="178"/>
      <c r="BB209" s="171"/>
    </row>
    <row r="210" spans="1:54" s="117" customFormat="1" ht="5.25" hidden="1" x14ac:dyDescent="0.25">
      <c r="A210" s="179"/>
      <c r="B210" s="41"/>
      <c r="C210" s="323"/>
      <c r="D210" s="323"/>
      <c r="E210" s="323"/>
      <c r="F210" s="323"/>
      <c r="G210" s="324"/>
      <c r="H210" s="324"/>
      <c r="I210" s="324"/>
      <c r="J210" s="324"/>
      <c r="K210" s="324"/>
      <c r="L210" s="324"/>
      <c r="M210" s="324"/>
      <c r="N210" s="324"/>
      <c r="O210" s="324"/>
      <c r="P210" s="324"/>
      <c r="Q210" s="324"/>
      <c r="R210" s="324"/>
      <c r="S210" s="324"/>
      <c r="T210" s="324"/>
      <c r="U210" s="324"/>
      <c r="V210" s="324"/>
      <c r="W210" s="324"/>
      <c r="X210" s="324"/>
      <c r="Y210" s="324"/>
      <c r="Z210" s="324"/>
      <c r="AA210" s="324"/>
      <c r="AB210" s="324"/>
      <c r="AC210" s="324"/>
      <c r="AD210" s="42"/>
      <c r="AE210" s="179"/>
      <c r="AG210" s="174"/>
      <c r="AI210" s="180"/>
      <c r="AJ210" s="180"/>
      <c r="AK210" s="180"/>
      <c r="BB210" s="176"/>
    </row>
    <row r="211" spans="1:54" s="115" customFormat="1" hidden="1" x14ac:dyDescent="0.25">
      <c r="A211" s="177"/>
      <c r="B211" s="39"/>
      <c r="C211" s="120"/>
      <c r="D211" s="120"/>
      <c r="E211" s="120"/>
      <c r="F211" s="120"/>
      <c r="G211" s="43"/>
      <c r="H211" s="325"/>
      <c r="I211" s="325"/>
      <c r="J211" s="325"/>
      <c r="K211" s="325"/>
      <c r="L211" s="325"/>
      <c r="M211" s="325"/>
      <c r="N211" s="325"/>
      <c r="O211" s="325"/>
      <c r="P211" s="325"/>
      <c r="Q211" s="325"/>
      <c r="R211" s="325"/>
      <c r="S211" s="325"/>
      <c r="T211" s="325"/>
      <c r="U211" s="325"/>
      <c r="V211" s="325"/>
      <c r="W211" s="325"/>
      <c r="X211" s="325"/>
      <c r="Y211" s="325"/>
      <c r="Z211" s="325"/>
      <c r="AA211" s="325"/>
      <c r="AB211" s="325"/>
      <c r="AC211" s="325"/>
      <c r="AD211" s="40"/>
      <c r="AE211" s="177"/>
      <c r="AG211" s="113"/>
      <c r="AI211" s="178"/>
      <c r="AJ211" s="178"/>
      <c r="AK211" s="178"/>
      <c r="BB211" s="171"/>
    </row>
    <row r="212" spans="1:54" s="117" customFormat="1" ht="5.25" hidden="1" x14ac:dyDescent="0.25">
      <c r="A212" s="179"/>
      <c r="B212" s="41"/>
      <c r="C212" s="323"/>
      <c r="D212" s="323"/>
      <c r="E212" s="323"/>
      <c r="F212" s="323"/>
      <c r="G212" s="4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42"/>
      <c r="AE212" s="179"/>
      <c r="AG212" s="174"/>
      <c r="AI212" s="180"/>
      <c r="AJ212" s="180"/>
      <c r="AK212" s="180"/>
      <c r="BB212" s="176"/>
    </row>
    <row r="213" spans="1:54" s="115" customFormat="1" ht="11.25" hidden="1" customHeight="1" x14ac:dyDescent="0.25">
      <c r="A213" s="177"/>
      <c r="B213" s="39"/>
      <c r="C213" s="121"/>
      <c r="D213" s="121"/>
      <c r="E213" s="121"/>
      <c r="F213" s="121"/>
      <c r="G213" s="43"/>
      <c r="H213" s="326"/>
      <c r="I213" s="326"/>
      <c r="J213" s="326"/>
      <c r="K213" s="326"/>
      <c r="L213" s="326"/>
      <c r="M213" s="326"/>
      <c r="N213" s="326"/>
      <c r="O213" s="326"/>
      <c r="P213" s="326"/>
      <c r="Q213" s="326"/>
      <c r="R213" s="326"/>
      <c r="S213" s="326"/>
      <c r="T213" s="326"/>
      <c r="U213" s="326"/>
      <c r="V213" s="326"/>
      <c r="W213" s="326"/>
      <c r="X213" s="326"/>
      <c r="Y213" s="326"/>
      <c r="Z213" s="326"/>
      <c r="AA213" s="326"/>
      <c r="AB213" s="326"/>
      <c r="AC213" s="326"/>
      <c r="AD213" s="40"/>
      <c r="AE213" s="177"/>
      <c r="AG213" s="113"/>
      <c r="AI213" s="178"/>
      <c r="AJ213" s="178"/>
      <c r="AK213" s="178"/>
      <c r="BB213" s="171"/>
    </row>
    <row r="214" spans="1:54" s="115" customFormat="1" hidden="1" x14ac:dyDescent="0.25">
      <c r="A214" s="177"/>
      <c r="B214" s="39"/>
      <c r="C214" s="121"/>
      <c r="D214" s="121"/>
      <c r="E214" s="121"/>
      <c r="F214" s="121"/>
      <c r="G214" s="43"/>
      <c r="H214" s="326"/>
      <c r="I214" s="326"/>
      <c r="J214" s="326"/>
      <c r="K214" s="326"/>
      <c r="L214" s="326"/>
      <c r="M214" s="326"/>
      <c r="N214" s="326"/>
      <c r="O214" s="326"/>
      <c r="P214" s="326"/>
      <c r="Q214" s="326"/>
      <c r="R214" s="326"/>
      <c r="S214" s="326"/>
      <c r="T214" s="326"/>
      <c r="U214" s="326"/>
      <c r="V214" s="326"/>
      <c r="W214" s="326"/>
      <c r="X214" s="326"/>
      <c r="Y214" s="326"/>
      <c r="Z214" s="326"/>
      <c r="AA214" s="326"/>
      <c r="AB214" s="326"/>
      <c r="AC214" s="326"/>
      <c r="AD214" s="40"/>
      <c r="AE214" s="177"/>
      <c r="AG214" s="113"/>
      <c r="AI214" s="178"/>
      <c r="AJ214" s="178"/>
      <c r="AK214" s="178"/>
      <c r="BB214" s="171"/>
    </row>
    <row r="215" spans="1:54" s="115" customFormat="1" hidden="1" x14ac:dyDescent="0.25">
      <c r="A215" s="177"/>
      <c r="B215" s="39"/>
      <c r="C215" s="121"/>
      <c r="D215" s="121"/>
      <c r="E215" s="121"/>
      <c r="F215" s="121"/>
      <c r="G215" s="43"/>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40"/>
      <c r="AE215" s="177"/>
      <c r="AG215" s="113"/>
      <c r="AI215" s="178"/>
      <c r="AJ215" s="178"/>
      <c r="AK215" s="178"/>
      <c r="BB215" s="171"/>
    </row>
    <row r="216" spans="1:54" s="115" customFormat="1" hidden="1" x14ac:dyDescent="0.25">
      <c r="A216" s="177"/>
      <c r="B216" s="39"/>
      <c r="C216" s="121"/>
      <c r="D216" s="121"/>
      <c r="E216" s="121"/>
      <c r="F216" s="121"/>
      <c r="G216" s="43"/>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40"/>
      <c r="AE216" s="177"/>
      <c r="AG216" s="113"/>
      <c r="AI216" s="178"/>
      <c r="AJ216" s="178"/>
      <c r="AK216" s="178"/>
      <c r="BB216" s="171"/>
    </row>
    <row r="217" spans="1:54" s="115" customFormat="1" hidden="1" x14ac:dyDescent="0.25">
      <c r="A217" s="177"/>
      <c r="B217" s="39"/>
      <c r="C217" s="121"/>
      <c r="D217" s="121"/>
      <c r="E217" s="121"/>
      <c r="F217" s="121"/>
      <c r="G217" s="43"/>
      <c r="H217" s="119"/>
      <c r="I217" s="119"/>
      <c r="J217" s="119"/>
      <c r="K217" s="119"/>
      <c r="L217" s="119"/>
      <c r="M217" s="119"/>
      <c r="N217" s="119"/>
      <c r="O217" s="119"/>
      <c r="P217" s="119"/>
      <c r="Q217" s="119"/>
      <c r="R217" s="119"/>
      <c r="S217" s="119"/>
      <c r="T217" s="119"/>
      <c r="U217" s="119"/>
      <c r="V217" s="119"/>
      <c r="W217" s="119"/>
      <c r="X217" s="119"/>
      <c r="Y217" s="119"/>
      <c r="Z217" s="119"/>
      <c r="AA217" s="119"/>
      <c r="AB217" s="119"/>
      <c r="AC217" s="119"/>
      <c r="AD217" s="40"/>
      <c r="AE217" s="177"/>
      <c r="AG217" s="113"/>
      <c r="AI217" s="178"/>
      <c r="AJ217" s="178"/>
      <c r="AK217" s="178"/>
      <c r="BB217" s="171"/>
    </row>
    <row r="218" spans="1:54" s="115" customFormat="1" hidden="1" x14ac:dyDescent="0.25">
      <c r="A218" s="177"/>
      <c r="B218" s="39"/>
      <c r="C218" s="121"/>
      <c r="D218" s="121"/>
      <c r="E218" s="121"/>
      <c r="F218" s="121"/>
      <c r="G218" s="43"/>
      <c r="H218" s="119"/>
      <c r="I218" s="119"/>
      <c r="J218" s="119"/>
      <c r="K218" s="119"/>
      <c r="L218" s="119"/>
      <c r="M218" s="119"/>
      <c r="N218" s="119"/>
      <c r="O218" s="119"/>
      <c r="P218" s="119"/>
      <c r="Q218" s="119"/>
      <c r="R218" s="119"/>
      <c r="S218" s="119"/>
      <c r="T218" s="119"/>
      <c r="U218" s="119"/>
      <c r="V218" s="119"/>
      <c r="W218" s="119"/>
      <c r="X218" s="119"/>
      <c r="Y218" s="119"/>
      <c r="Z218" s="119"/>
      <c r="AA218" s="119"/>
      <c r="AB218" s="119"/>
      <c r="AC218" s="119"/>
      <c r="AD218" s="40"/>
      <c r="AE218" s="177"/>
      <c r="AG218" s="113"/>
      <c r="AI218" s="178"/>
      <c r="AJ218" s="178"/>
      <c r="AK218" s="178"/>
      <c r="BB218" s="171"/>
    </row>
    <row r="219" spans="1:54" s="115" customFormat="1" hidden="1" x14ac:dyDescent="0.25">
      <c r="A219" s="177"/>
      <c r="B219" s="39"/>
      <c r="C219" s="121"/>
      <c r="D219" s="121"/>
      <c r="E219" s="121"/>
      <c r="F219" s="121"/>
      <c r="G219" s="43"/>
      <c r="H219" s="119"/>
      <c r="I219" s="119"/>
      <c r="J219" s="119"/>
      <c r="K219" s="119"/>
      <c r="L219" s="119"/>
      <c r="M219" s="119"/>
      <c r="N219" s="119"/>
      <c r="O219" s="119"/>
      <c r="P219" s="119"/>
      <c r="Q219" s="119"/>
      <c r="R219" s="119"/>
      <c r="S219" s="119"/>
      <c r="T219" s="119"/>
      <c r="U219" s="119"/>
      <c r="V219" s="119"/>
      <c r="W219" s="119"/>
      <c r="X219" s="119"/>
      <c r="Y219" s="119"/>
      <c r="Z219" s="119"/>
      <c r="AA219" s="119"/>
      <c r="AB219" s="119"/>
      <c r="AC219" s="119"/>
      <c r="AD219" s="40"/>
      <c r="AE219" s="177"/>
      <c r="AG219" s="113"/>
      <c r="AI219" s="178"/>
      <c r="AJ219" s="178"/>
      <c r="AK219" s="178"/>
      <c r="BB219" s="171"/>
    </row>
    <row r="220" spans="1:54" s="115" customFormat="1" hidden="1" x14ac:dyDescent="0.25">
      <c r="A220" s="177"/>
      <c r="B220" s="39"/>
      <c r="C220" s="121"/>
      <c r="D220" s="121"/>
      <c r="E220" s="121"/>
      <c r="F220" s="121"/>
      <c r="G220" s="43"/>
      <c r="H220" s="119"/>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40"/>
      <c r="AE220" s="177"/>
      <c r="AG220" s="113"/>
      <c r="AI220" s="178"/>
      <c r="AJ220" s="178"/>
      <c r="AK220" s="178"/>
      <c r="BB220" s="171"/>
    </row>
    <row r="221" spans="1:54" s="115" customFormat="1" hidden="1" x14ac:dyDescent="0.25">
      <c r="A221" s="177"/>
      <c r="B221" s="39"/>
      <c r="C221" s="121"/>
      <c r="D221" s="121"/>
      <c r="E221" s="121"/>
      <c r="F221" s="121"/>
      <c r="G221" s="43"/>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40"/>
      <c r="AE221" s="177"/>
      <c r="AG221" s="113"/>
      <c r="AI221" s="178"/>
      <c r="AJ221" s="178"/>
      <c r="AK221" s="178"/>
      <c r="BB221" s="171"/>
    </row>
    <row r="222" spans="1:54" s="169" customFormat="1" ht="6" hidden="1" x14ac:dyDescent="0.25">
      <c r="A222" s="163"/>
      <c r="B222" s="187"/>
      <c r="C222" s="327"/>
      <c r="D222" s="327"/>
      <c r="E222" s="327"/>
      <c r="F222" s="327"/>
      <c r="G222" s="327"/>
      <c r="H222" s="327"/>
      <c r="I222" s="327"/>
      <c r="J222" s="327"/>
      <c r="K222" s="327"/>
      <c r="L222" s="327"/>
      <c r="M222" s="327"/>
      <c r="N222" s="327"/>
      <c r="O222" s="327"/>
      <c r="P222" s="327"/>
      <c r="Q222" s="327"/>
      <c r="R222" s="327"/>
      <c r="S222" s="327"/>
      <c r="T222" s="327"/>
      <c r="U222" s="327"/>
      <c r="V222" s="327"/>
      <c r="W222" s="327"/>
      <c r="X222" s="327"/>
      <c r="Y222" s="327"/>
      <c r="Z222" s="327"/>
      <c r="AA222" s="327"/>
      <c r="AB222" s="327"/>
      <c r="AC222" s="327"/>
      <c r="AD222" s="188"/>
      <c r="AE222" s="163"/>
      <c r="AG222" s="112"/>
      <c r="AI222" s="189"/>
      <c r="AJ222" s="189"/>
      <c r="AK222" s="189"/>
      <c r="BB222" s="162"/>
    </row>
    <row r="223" spans="1:54" s="169" customFormat="1" ht="6" hidden="1" x14ac:dyDescent="0.25">
      <c r="A223" s="163"/>
      <c r="B223" s="187"/>
      <c r="C223" s="318"/>
      <c r="D223" s="318"/>
      <c r="E223" s="318"/>
      <c r="F223" s="318"/>
      <c r="G223" s="318"/>
      <c r="H223" s="318"/>
      <c r="I223" s="318"/>
      <c r="J223" s="318"/>
      <c r="K223" s="318"/>
      <c r="L223" s="318"/>
      <c r="M223" s="318"/>
      <c r="N223" s="318"/>
      <c r="O223" s="318"/>
      <c r="P223" s="318"/>
      <c r="Q223" s="318"/>
      <c r="R223" s="318"/>
      <c r="S223" s="318"/>
      <c r="T223" s="318"/>
      <c r="U223" s="318"/>
      <c r="V223" s="318"/>
      <c r="W223" s="318"/>
      <c r="X223" s="318"/>
      <c r="Y223" s="318"/>
      <c r="Z223" s="318"/>
      <c r="AA223" s="318"/>
      <c r="AB223" s="318"/>
      <c r="AC223" s="318"/>
      <c r="AD223" s="188"/>
      <c r="AE223" s="163"/>
      <c r="AG223" s="112"/>
      <c r="AI223" s="189"/>
      <c r="AJ223" s="189"/>
      <c r="AK223" s="189"/>
      <c r="BB223" s="162"/>
    </row>
    <row r="224" spans="1:54" s="112" customFormat="1" ht="6" hidden="1" x14ac:dyDescent="0.25">
      <c r="A224" s="139"/>
      <c r="B224" s="319"/>
      <c r="C224" s="320"/>
      <c r="D224" s="320"/>
      <c r="E224" s="320"/>
      <c r="F224" s="320"/>
      <c r="G224" s="320"/>
      <c r="H224" s="320"/>
      <c r="I224" s="320"/>
      <c r="J224" s="320"/>
      <c r="K224" s="320"/>
      <c r="L224" s="320"/>
      <c r="M224" s="320"/>
      <c r="N224" s="320"/>
      <c r="O224" s="320"/>
      <c r="P224" s="320"/>
      <c r="Q224" s="320"/>
      <c r="R224" s="320"/>
      <c r="S224" s="320"/>
      <c r="T224" s="320"/>
      <c r="U224" s="320"/>
      <c r="V224" s="320"/>
      <c r="W224" s="320"/>
      <c r="X224" s="320"/>
      <c r="Y224" s="320"/>
      <c r="Z224" s="320"/>
      <c r="AA224" s="320"/>
      <c r="AB224" s="320"/>
      <c r="AC224" s="320"/>
      <c r="AD224" s="321"/>
      <c r="AE224" s="139"/>
      <c r="AF224" s="190"/>
      <c r="AH224" s="190"/>
      <c r="BB224" s="162"/>
    </row>
    <row r="225" spans="1:54" s="192" customFormat="1" ht="15.75" hidden="1" x14ac:dyDescent="0.25">
      <c r="A225" s="191"/>
      <c r="B225" s="322"/>
      <c r="C225" s="322"/>
      <c r="D225" s="322"/>
      <c r="E225" s="322"/>
      <c r="F225" s="322"/>
      <c r="G225" s="322"/>
      <c r="H225" s="322"/>
      <c r="I225" s="322"/>
      <c r="J225" s="322"/>
      <c r="K225" s="322"/>
      <c r="L225" s="322"/>
      <c r="M225" s="322"/>
      <c r="N225" s="322"/>
      <c r="O225" s="322"/>
      <c r="P225" s="322"/>
      <c r="Q225" s="322"/>
      <c r="R225" s="322"/>
      <c r="S225" s="322"/>
      <c r="T225" s="322"/>
      <c r="U225" s="322"/>
      <c r="V225" s="322"/>
      <c r="W225" s="322"/>
      <c r="X225" s="322"/>
      <c r="Y225" s="322"/>
      <c r="Z225" s="322"/>
      <c r="AA225" s="322"/>
      <c r="AB225" s="322"/>
      <c r="AC225" s="322"/>
      <c r="AD225" s="322"/>
      <c r="AE225" s="191"/>
      <c r="AG225" s="144"/>
      <c r="BB225" s="171"/>
    </row>
    <row r="226" spans="1:54" s="112" customFormat="1" ht="6" hidden="1" x14ac:dyDescent="0.25">
      <c r="A226" s="139"/>
      <c r="B226" s="139"/>
      <c r="C226" s="139"/>
      <c r="D226" s="139"/>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BB226" s="162"/>
    </row>
    <row r="227" spans="1:54" hidden="1" x14ac:dyDescent="0.25">
      <c r="BB227" s="171"/>
    </row>
    <row r="228" spans="1:54" s="194" customFormat="1" ht="12" hidden="1" x14ac:dyDescent="0.25">
      <c r="AG228" s="195"/>
      <c r="BB228" s="196"/>
    </row>
    <row r="229" spans="1:54" s="194" customFormat="1" ht="12" hidden="1" x14ac:dyDescent="0.25">
      <c r="AG229" s="197"/>
      <c r="BB229" s="196"/>
    </row>
    <row r="230" spans="1:54" s="194" customFormat="1" ht="12" hidden="1" x14ac:dyDescent="0.25">
      <c r="AG230" s="198"/>
      <c r="BB230" s="196"/>
    </row>
    <row r="231" spans="1:54" s="194" customFormat="1" ht="12" hidden="1" x14ac:dyDescent="0.25">
      <c r="AG231" s="198"/>
      <c r="BB231" s="196"/>
    </row>
    <row r="232" spans="1:54" s="194" customFormat="1" ht="12" hidden="1" x14ac:dyDescent="0.25">
      <c r="AG232" s="198"/>
      <c r="BB232" s="196"/>
    </row>
    <row r="233" spans="1:54" s="194" customFormat="1" ht="12" hidden="1" x14ac:dyDescent="0.25">
      <c r="AG233" s="198"/>
      <c r="BB233" s="196"/>
    </row>
    <row r="234" spans="1:54" s="194" customFormat="1" ht="12" x14ac:dyDescent="0.25">
      <c r="AG234" s="198"/>
      <c r="BB234" s="196"/>
    </row>
    <row r="235" spans="1:54" s="194" customFormat="1" ht="12" x14ac:dyDescent="0.25">
      <c r="AG235" s="198"/>
      <c r="BB235" s="196"/>
    </row>
    <row r="236" spans="1:54" s="194" customFormat="1" ht="12" x14ac:dyDescent="0.25">
      <c r="AG236" s="198"/>
      <c r="BB236" s="196"/>
    </row>
    <row r="237" spans="1:54" s="194" customFormat="1" ht="12" x14ac:dyDescent="0.25">
      <c r="AG237" s="198"/>
      <c r="BB237" s="196"/>
    </row>
    <row r="238" spans="1:54" s="194" customFormat="1" ht="12" x14ac:dyDescent="0.25">
      <c r="AG238" s="198"/>
      <c r="BB238" s="196"/>
    </row>
    <row r="239" spans="1:54" s="194" customFormat="1" ht="12" x14ac:dyDescent="0.25">
      <c r="AG239" s="198"/>
      <c r="BB239" s="196"/>
    </row>
    <row r="240" spans="1:54" s="194" customFormat="1" ht="12" x14ac:dyDescent="0.25">
      <c r="AG240" s="198"/>
      <c r="BB240" s="196"/>
    </row>
    <row r="241" spans="4:54" s="194" customFormat="1" ht="12" x14ac:dyDescent="0.25">
      <c r="AG241" s="198"/>
      <c r="BB241" s="196"/>
    </row>
    <row r="242" spans="4:54" s="194" customFormat="1" ht="12" x14ac:dyDescent="0.25">
      <c r="AG242" s="198"/>
      <c r="BB242" s="196"/>
    </row>
    <row r="243" spans="4:54" s="194" customFormat="1" ht="12" x14ac:dyDescent="0.25">
      <c r="AG243" s="198"/>
      <c r="BB243" s="196"/>
    </row>
    <row r="244" spans="4:54" s="194" customFormat="1" ht="12" x14ac:dyDescent="0.25">
      <c r="AG244" s="198" t="s">
        <v>1</v>
      </c>
      <c r="BB244" s="196" t="s">
        <v>22</v>
      </c>
    </row>
    <row r="245" spans="4:54" s="194" customFormat="1" ht="12" x14ac:dyDescent="0.25">
      <c r="AG245" s="198" t="s">
        <v>2</v>
      </c>
      <c r="BB245" s="196" t="s">
        <v>23</v>
      </c>
    </row>
    <row r="246" spans="4:54" s="194" customFormat="1" ht="12" x14ac:dyDescent="0.25">
      <c r="AG246" s="198" t="s">
        <v>3</v>
      </c>
      <c r="BB246" s="196" t="s">
        <v>24</v>
      </c>
    </row>
    <row r="247" spans="4:54" s="194" customFormat="1" ht="12" x14ac:dyDescent="0.25">
      <c r="AG247" s="198" t="s">
        <v>4</v>
      </c>
      <c r="BB247" s="196" t="s">
        <v>25</v>
      </c>
    </row>
    <row r="248" spans="4:54" s="194" customFormat="1" ht="14.25" x14ac:dyDescent="0.25">
      <c r="E248" s="199"/>
      <c r="AG248" s="198" t="s">
        <v>5</v>
      </c>
      <c r="BB248" s="196" t="s">
        <v>26</v>
      </c>
    </row>
    <row r="249" spans="4:54" s="194" customFormat="1" ht="14.25" x14ac:dyDescent="0.25">
      <c r="D249" s="199"/>
      <c r="E249" s="199"/>
      <c r="AG249" s="198" t="s">
        <v>6</v>
      </c>
      <c r="BB249" s="196" t="s">
        <v>27</v>
      </c>
    </row>
    <row r="250" spans="4:54" s="194" customFormat="1" ht="14.25" x14ac:dyDescent="0.25">
      <c r="D250" s="199"/>
      <c r="E250" s="199"/>
      <c r="AG250" s="198" t="s">
        <v>7</v>
      </c>
      <c r="BB250" s="196" t="s">
        <v>28</v>
      </c>
    </row>
    <row r="251" spans="4:54" s="194" customFormat="1" ht="14.25" x14ac:dyDescent="0.25">
      <c r="D251" s="199"/>
      <c r="E251" s="199"/>
      <c r="AG251" s="198" t="s">
        <v>8</v>
      </c>
      <c r="BB251" s="196" t="s">
        <v>33</v>
      </c>
    </row>
    <row r="252" spans="4:54" s="194" customFormat="1" ht="14.25" x14ac:dyDescent="0.25">
      <c r="E252" s="199"/>
      <c r="AG252" s="198" t="s">
        <v>9</v>
      </c>
      <c r="BB252" s="196" t="s">
        <v>34</v>
      </c>
    </row>
    <row r="253" spans="4:54" s="194" customFormat="1" ht="14.25" x14ac:dyDescent="0.25">
      <c r="D253" s="199"/>
      <c r="E253" s="199"/>
      <c r="AG253" s="198" t="s">
        <v>10</v>
      </c>
      <c r="BB253" s="196" t="s">
        <v>32</v>
      </c>
    </row>
    <row r="254" spans="4:54" s="194" customFormat="1" ht="14.25" x14ac:dyDescent="0.25">
      <c r="D254" s="199"/>
      <c r="E254" s="199"/>
      <c r="AG254" s="198" t="s">
        <v>12</v>
      </c>
      <c r="BB254" s="200"/>
    </row>
    <row r="255" spans="4:54" s="194" customFormat="1" ht="12" x14ac:dyDescent="0.25">
      <c r="AG255" s="198" t="s">
        <v>13</v>
      </c>
      <c r="BB255" s="196"/>
    </row>
    <row r="256" spans="4:54" s="194" customFormat="1" ht="12" x14ac:dyDescent="0.25">
      <c r="AG256" s="198" t="s">
        <v>14</v>
      </c>
      <c r="BB256" s="200"/>
    </row>
    <row r="257" spans="33:54" s="194" customFormat="1" ht="12" x14ac:dyDescent="0.25">
      <c r="AG257" s="198" t="s">
        <v>11</v>
      </c>
      <c r="BB257" s="200"/>
    </row>
    <row r="258" spans="33:54" s="194" customFormat="1" ht="12" x14ac:dyDescent="0.25">
      <c r="AG258" s="198" t="s">
        <v>15</v>
      </c>
      <c r="BB258" s="196"/>
    </row>
    <row r="259" spans="33:54" s="194" customFormat="1" ht="12" x14ac:dyDescent="0.25">
      <c r="AG259" s="198" t="s">
        <v>16</v>
      </c>
      <c r="BB259" s="201"/>
    </row>
    <row r="260" spans="33:54" s="194" customFormat="1" ht="12" x14ac:dyDescent="0.25">
      <c r="AG260" s="198" t="s">
        <v>17</v>
      </c>
      <c r="BB260" s="201"/>
    </row>
    <row r="261" spans="33:54" s="194" customFormat="1" ht="12" x14ac:dyDescent="0.25">
      <c r="AG261" s="198" t="s">
        <v>18</v>
      </c>
      <c r="BB261" s="200"/>
    </row>
    <row r="262" spans="33:54" s="194" customFormat="1" ht="12" x14ac:dyDescent="0.25">
      <c r="AG262" s="198" t="s">
        <v>19</v>
      </c>
      <c r="BB262" s="200"/>
    </row>
    <row r="263" spans="33:54" s="194" customFormat="1" ht="12" x14ac:dyDescent="0.25">
      <c r="AG263" s="198" t="s">
        <v>20</v>
      </c>
      <c r="BB263" s="200"/>
    </row>
    <row r="264" spans="33:54" s="194" customFormat="1" ht="12" x14ac:dyDescent="0.25">
      <c r="AG264" s="198" t="s">
        <v>21</v>
      </c>
      <c r="BB264" s="200"/>
    </row>
    <row r="265" spans="33:54" s="194" customFormat="1" ht="12" x14ac:dyDescent="0.25">
      <c r="AG265" s="198" t="s">
        <v>22</v>
      </c>
      <c r="BB265" s="196"/>
    </row>
    <row r="266" spans="33:54" s="194" customFormat="1" ht="12" x14ac:dyDescent="0.25">
      <c r="AG266" s="198" t="s">
        <v>23</v>
      </c>
      <c r="BB266" s="201"/>
    </row>
    <row r="267" spans="33:54" s="194" customFormat="1" ht="12" x14ac:dyDescent="0.25">
      <c r="AG267" s="198" t="s">
        <v>24</v>
      </c>
      <c r="BB267" s="201"/>
    </row>
    <row r="268" spans="33:54" s="194" customFormat="1" ht="12" x14ac:dyDescent="0.25">
      <c r="AG268" s="198" t="s">
        <v>25</v>
      </c>
      <c r="BB268" s="200"/>
    </row>
    <row r="269" spans="33:54" s="194" customFormat="1" ht="12" x14ac:dyDescent="0.25">
      <c r="AG269" s="198" t="s">
        <v>26</v>
      </c>
      <c r="BB269" s="200"/>
    </row>
    <row r="270" spans="33:54" s="194" customFormat="1" ht="12" x14ac:dyDescent="0.25">
      <c r="AG270" s="198" t="s">
        <v>27</v>
      </c>
      <c r="BB270" s="200"/>
    </row>
    <row r="271" spans="33:54" s="194" customFormat="1" ht="12" x14ac:dyDescent="0.25">
      <c r="AG271" s="198" t="s">
        <v>28</v>
      </c>
      <c r="BB271" s="200"/>
    </row>
    <row r="272" spans="33:54" s="194" customFormat="1" ht="12" x14ac:dyDescent="0.25">
      <c r="AG272" s="198" t="s">
        <v>33</v>
      </c>
      <c r="BB272" s="200"/>
    </row>
    <row r="273" spans="33:54" s="194" customFormat="1" ht="12" x14ac:dyDescent="0.25">
      <c r="AG273" s="198" t="s">
        <v>40</v>
      </c>
      <c r="BB273" s="201"/>
    </row>
    <row r="274" spans="33:54" s="194" customFormat="1" ht="12" x14ac:dyDescent="0.25">
      <c r="AG274" s="202" t="s">
        <v>32</v>
      </c>
      <c r="BB274" s="203"/>
    </row>
    <row r="275" spans="33:54" x14ac:dyDescent="0.25">
      <c r="AG275" s="204"/>
      <c r="BB275" s="145"/>
    </row>
    <row r="276" spans="33:54" x14ac:dyDescent="0.25">
      <c r="AG276" s="205"/>
      <c r="BB276" s="145"/>
    </row>
    <row r="277" spans="33:54" x14ac:dyDescent="0.25">
      <c r="AG277" s="204"/>
      <c r="BB277" s="145"/>
    </row>
    <row r="278" spans="33:54" x14ac:dyDescent="0.25">
      <c r="AG278" s="204"/>
      <c r="BB278" s="145"/>
    </row>
    <row r="279" spans="33:54" x14ac:dyDescent="0.25">
      <c r="AG279" s="205"/>
      <c r="BB279" s="145"/>
    </row>
    <row r="280" spans="33:54" x14ac:dyDescent="0.25">
      <c r="AG280" s="206"/>
      <c r="BB280" s="145"/>
    </row>
    <row r="281" spans="33:54" x14ac:dyDescent="0.25">
      <c r="AG281" s="206"/>
      <c r="BB281" s="145"/>
    </row>
    <row r="282" spans="33:54" x14ac:dyDescent="0.25">
      <c r="AG282" s="204"/>
      <c r="BB282" s="143"/>
    </row>
    <row r="283" spans="33:54" x14ac:dyDescent="0.25">
      <c r="AG283" s="204"/>
      <c r="BB283" s="143"/>
    </row>
    <row r="284" spans="33:54" x14ac:dyDescent="0.25">
      <c r="AG284" s="204"/>
      <c r="BB284" s="145"/>
    </row>
    <row r="285" spans="33:54" x14ac:dyDescent="0.25">
      <c r="AG285" s="204"/>
      <c r="BB285" s="145"/>
    </row>
    <row r="286" spans="33:54" x14ac:dyDescent="0.25">
      <c r="AG286" s="205"/>
      <c r="BB286" s="145"/>
    </row>
    <row r="287" spans="33:54" x14ac:dyDescent="0.25">
      <c r="AG287" s="206"/>
      <c r="BB287" s="145"/>
    </row>
    <row r="288" spans="33:54" x14ac:dyDescent="0.25">
      <c r="AG288" s="206"/>
      <c r="BB288" s="145"/>
    </row>
    <row r="289" spans="33:54" x14ac:dyDescent="0.25">
      <c r="AG289" s="204"/>
      <c r="BB289" s="145"/>
    </row>
    <row r="290" spans="33:54" x14ac:dyDescent="0.25">
      <c r="AG290" s="204"/>
    </row>
    <row r="291" spans="33:54" x14ac:dyDescent="0.25">
      <c r="AG291" s="204"/>
    </row>
    <row r="292" spans="33:54" x14ac:dyDescent="0.25">
      <c r="AG292" s="204"/>
    </row>
    <row r="293" spans="33:54" x14ac:dyDescent="0.25">
      <c r="AG293" s="204"/>
    </row>
    <row r="294" spans="33:54" x14ac:dyDescent="0.25">
      <c r="AG294" s="206"/>
    </row>
    <row r="295" spans="33:54" x14ac:dyDescent="0.25">
      <c r="AG295" s="125"/>
    </row>
    <row r="296" spans="33:54" x14ac:dyDescent="0.25">
      <c r="AG296" s="204"/>
    </row>
    <row r="297" spans="33:54" x14ac:dyDescent="0.25">
      <c r="AG297" s="204"/>
    </row>
    <row r="298" spans="33:54" x14ac:dyDescent="0.25">
      <c r="AG298" s="204"/>
    </row>
    <row r="299" spans="33:54" x14ac:dyDescent="0.25">
      <c r="AG299" s="204"/>
    </row>
    <row r="300" spans="33:54" x14ac:dyDescent="0.25">
      <c r="AG300" s="204"/>
    </row>
    <row r="301" spans="33:54" x14ac:dyDescent="0.25">
      <c r="AG301" s="204"/>
    </row>
    <row r="302" spans="33:54" x14ac:dyDescent="0.25">
      <c r="AG302" s="204"/>
    </row>
    <row r="303" spans="33:54" x14ac:dyDescent="0.25">
      <c r="AG303" s="206"/>
    </row>
    <row r="304" spans="33:54" x14ac:dyDescent="0.25">
      <c r="AG304" s="206"/>
    </row>
    <row r="305" spans="33:33" x14ac:dyDescent="0.25">
      <c r="AG305" s="204"/>
    </row>
    <row r="306" spans="33:33" x14ac:dyDescent="0.25">
      <c r="AG306" s="204"/>
    </row>
    <row r="307" spans="33:33" x14ac:dyDescent="0.25">
      <c r="AG307" s="204"/>
    </row>
    <row r="308" spans="33:33" x14ac:dyDescent="0.25">
      <c r="AG308" s="204"/>
    </row>
    <row r="309" spans="33:33" x14ac:dyDescent="0.25">
      <c r="AG309" s="204"/>
    </row>
    <row r="310" spans="33:33" x14ac:dyDescent="0.25">
      <c r="AG310" s="204"/>
    </row>
  </sheetData>
  <sheetProtection algorithmName="SHA-512" hashValue="iEO2jYUHa55vKuFNdMTa+gqoY5Pzf1All4qpnK3mh4ZkxXVp9+FumS0rHckmi1dqcwMNHuEdsmF2rqynocZuHA==" saltValue="6Jh7HLbtwxA5Y6CklP/qEQ==" spinCount="100000" sheet="1" objects="1" scenarios="1"/>
  <mergeCells count="118">
    <mergeCell ref="B2:D6"/>
    <mergeCell ref="C26:L26"/>
    <mergeCell ref="G30:AC30"/>
    <mergeCell ref="C13:F13"/>
    <mergeCell ref="G13:AC13"/>
    <mergeCell ref="C14:F14"/>
    <mergeCell ref="G14:AC14"/>
    <mergeCell ref="C15:F15"/>
    <mergeCell ref="G15:AC15"/>
    <mergeCell ref="C7:AC7"/>
    <mergeCell ref="C8:F8"/>
    <mergeCell ref="G8:AC8"/>
    <mergeCell ref="C9:F9"/>
    <mergeCell ref="G9:AC9"/>
    <mergeCell ref="C10:F10"/>
    <mergeCell ref="H10:AC12"/>
    <mergeCell ref="C11:F11"/>
    <mergeCell ref="C12:F12"/>
    <mergeCell ref="C20:F20"/>
    <mergeCell ref="G20:AC20"/>
    <mergeCell ref="C21:F21"/>
    <mergeCell ref="G21:AC21"/>
    <mergeCell ref="C22:F22"/>
    <mergeCell ref="G22:AC22"/>
    <mergeCell ref="C16:F16"/>
    <mergeCell ref="G16:AC16"/>
    <mergeCell ref="C17:F17"/>
    <mergeCell ref="G17:AC17"/>
    <mergeCell ref="C18:F18"/>
    <mergeCell ref="G18:AC19"/>
    <mergeCell ref="C19:F19"/>
    <mergeCell ref="C23:F23"/>
    <mergeCell ref="G23:AC24"/>
    <mergeCell ref="C24:F24"/>
    <mergeCell ref="C25:F25"/>
    <mergeCell ref="G25:AC25"/>
    <mergeCell ref="C27:F27"/>
    <mergeCell ref="G27:AC29"/>
    <mergeCell ref="C28:F28"/>
    <mergeCell ref="C29:F29"/>
    <mergeCell ref="C31:F31"/>
    <mergeCell ref="G31:AC31"/>
    <mergeCell ref="C32:F32"/>
    <mergeCell ref="G32:AC32"/>
    <mergeCell ref="C33:F33"/>
    <mergeCell ref="G33:AC33"/>
    <mergeCell ref="H171:AC171"/>
    <mergeCell ref="C172:AC172"/>
    <mergeCell ref="H173:I175"/>
    <mergeCell ref="J173:AC175"/>
    <mergeCell ref="C158:AB159"/>
    <mergeCell ref="C160:AC168"/>
    <mergeCell ref="C34:L34"/>
    <mergeCell ref="C65:AB66"/>
    <mergeCell ref="C84:AB85"/>
    <mergeCell ref="C114:AC115"/>
    <mergeCell ref="C127:AC128"/>
    <mergeCell ref="C129:AC130"/>
    <mergeCell ref="C112:AA113"/>
    <mergeCell ref="C149:AC150"/>
    <mergeCell ref="C151:AC152"/>
    <mergeCell ref="H63:AC63"/>
    <mergeCell ref="C193:F193"/>
    <mergeCell ref="G193:AC193"/>
    <mergeCell ref="C194:F194"/>
    <mergeCell ref="H194:AC195"/>
    <mergeCell ref="C195:F195"/>
    <mergeCell ref="C196:F196"/>
    <mergeCell ref="G196:AC196"/>
    <mergeCell ref="H177:I180"/>
    <mergeCell ref="J177:AC178"/>
    <mergeCell ref="J179:AC179"/>
    <mergeCell ref="J180:AC180"/>
    <mergeCell ref="C189:F189"/>
    <mergeCell ref="G189:AC189"/>
    <mergeCell ref="C190:F190"/>
    <mergeCell ref="H190:AC192"/>
    <mergeCell ref="C191:F191"/>
    <mergeCell ref="C192:F192"/>
    <mergeCell ref="H182:I183"/>
    <mergeCell ref="J182:AC183"/>
    <mergeCell ref="B184:AD184"/>
    <mergeCell ref="H186:AC186"/>
    <mergeCell ref="C188:F188"/>
    <mergeCell ref="H188:AC188"/>
    <mergeCell ref="C205:F205"/>
    <mergeCell ref="C197:F197"/>
    <mergeCell ref="H197:AC198"/>
    <mergeCell ref="C198:F198"/>
    <mergeCell ref="C199:F199"/>
    <mergeCell ref="G199:AC199"/>
    <mergeCell ref="C200:F200"/>
    <mergeCell ref="H200:AC201"/>
    <mergeCell ref="C201:F201"/>
    <mergeCell ref="AC2:AD4"/>
    <mergeCell ref="AC5:AD6"/>
    <mergeCell ref="E2:AB6"/>
    <mergeCell ref="C223:AC223"/>
    <mergeCell ref="B224:AD224"/>
    <mergeCell ref="B225:AD225"/>
    <mergeCell ref="C210:F210"/>
    <mergeCell ref="G210:AC210"/>
    <mergeCell ref="H211:AC211"/>
    <mergeCell ref="C212:F212"/>
    <mergeCell ref="H213:AC214"/>
    <mergeCell ref="C222:AC222"/>
    <mergeCell ref="C206:F206"/>
    <mergeCell ref="G206:AC206"/>
    <mergeCell ref="C207:F207"/>
    <mergeCell ref="G207:AC207"/>
    <mergeCell ref="C208:G208"/>
    <mergeCell ref="H208:AC209"/>
    <mergeCell ref="C209:G209"/>
    <mergeCell ref="C202:F202"/>
    <mergeCell ref="G202:AC202"/>
    <mergeCell ref="C203:F203"/>
    <mergeCell ref="H203:AC204"/>
    <mergeCell ref="C204:F204"/>
  </mergeCells>
  <conditionalFormatting sqref="H173">
    <cfRule type="cellIs" dxfId="60" priority="7" operator="equal">
      <formula>"Medio"</formula>
    </cfRule>
    <cfRule type="cellIs" dxfId="59" priority="8" operator="equal">
      <formula>"Bajo"</formula>
    </cfRule>
    <cfRule type="cellIs" dxfId="58" priority="9" operator="equal">
      <formula>"Alto"</formula>
    </cfRule>
  </conditionalFormatting>
  <conditionalFormatting sqref="H177">
    <cfRule type="cellIs" dxfId="57" priority="4" operator="equal">
      <formula>"Medio"</formula>
    </cfRule>
    <cfRule type="cellIs" dxfId="56" priority="5" operator="equal">
      <formula>"Bajo"</formula>
    </cfRule>
    <cfRule type="cellIs" dxfId="55" priority="6" operator="equal">
      <formula>"Alto"</formula>
    </cfRule>
  </conditionalFormatting>
  <conditionalFormatting sqref="H182">
    <cfRule type="cellIs" dxfId="54" priority="1" operator="equal">
      <formula>"Medio"</formula>
    </cfRule>
    <cfRule type="cellIs" dxfId="53" priority="2" operator="equal">
      <formula>"Bajo"</formula>
    </cfRule>
    <cfRule type="cellIs" dxfId="52" priority="3" operator="equal">
      <formula>"Alto"</formula>
    </cfRule>
  </conditionalFormatting>
  <dataValidations disablePrompts="1" count="1">
    <dataValidation type="list" showInputMessage="1" showErrorMessage="1" errorTitle="ENTRADA NO VÁLIDA" error="Seleccione un elemento de la lista." promptTitle="DEPENDENCIA QUE DILIGENCIA" prompt="Seleccione de la lista la DEPENDENCIA responsable de la Auditoría." sqref="AH8:AH31" xr:uid="{00000000-0002-0000-0100-000000000000}">
      <formula1>$C$1582:$C$1628</formula1>
    </dataValidation>
  </dataValidations>
  <printOptions horizontalCentered="1"/>
  <pageMargins left="0.70866141732283472" right="0.70866141732283472" top="0.74803149606299213" bottom="0.74803149606299213" header="0.31496062992125984" footer="0.31496062992125984"/>
  <pageSetup scale="5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65"/>
  <sheetViews>
    <sheetView showGridLines="0" topLeftCell="A4" zoomScale="93" zoomScaleNormal="93" workbookViewId="0">
      <selection activeCell="B18" sqref="B18"/>
    </sheetView>
  </sheetViews>
  <sheetFormatPr baseColWidth="10" defaultColWidth="25.140625" defaultRowHeight="14.25" x14ac:dyDescent="0.2"/>
  <cols>
    <col min="1" max="1" width="5.7109375" style="34" customWidth="1"/>
    <col min="2" max="2" width="32.5703125" style="34" customWidth="1"/>
    <col min="3" max="3" width="46.42578125" style="34" customWidth="1"/>
    <col min="4" max="4" width="26.7109375" style="34" customWidth="1"/>
    <col min="5" max="5" width="36.85546875" style="34" customWidth="1"/>
    <col min="6" max="6" width="19.85546875" style="34" customWidth="1"/>
    <col min="7" max="7" width="19.140625" style="34" customWidth="1"/>
    <col min="8" max="8" width="31.5703125" style="221" customWidth="1"/>
    <col min="9" max="9" width="27.5703125" style="221" customWidth="1"/>
    <col min="10" max="16384" width="25.140625" style="34"/>
  </cols>
  <sheetData>
    <row r="1" spans="1:15" ht="15" x14ac:dyDescent="0.2">
      <c r="A1" s="207"/>
      <c r="B1" s="207"/>
      <c r="C1" s="207"/>
      <c r="D1" s="207"/>
      <c r="E1" s="207"/>
      <c r="F1" s="207"/>
      <c r="G1" s="207"/>
      <c r="H1" s="207"/>
      <c r="I1" s="207"/>
      <c r="J1" s="207"/>
      <c r="K1" s="207"/>
      <c r="L1" s="207"/>
      <c r="M1" s="207"/>
      <c r="N1" s="207"/>
      <c r="O1" s="207"/>
    </row>
    <row r="2" spans="1:15" ht="43.5" customHeight="1" x14ac:dyDescent="0.2">
      <c r="A2" s="207"/>
      <c r="B2" s="367"/>
      <c r="C2" s="374" t="s">
        <v>342</v>
      </c>
      <c r="D2" s="375"/>
      <c r="E2" s="375"/>
      <c r="F2" s="375"/>
      <c r="G2" s="375"/>
      <c r="H2" s="376"/>
      <c r="I2" s="290" t="s">
        <v>277</v>
      </c>
      <c r="J2" s="207"/>
      <c r="K2" s="207"/>
      <c r="L2" s="207"/>
      <c r="M2" s="207"/>
      <c r="N2" s="207"/>
      <c r="O2" s="207"/>
    </row>
    <row r="3" spans="1:15" ht="24.95" customHeight="1" x14ac:dyDescent="0.2">
      <c r="A3" s="207"/>
      <c r="B3" s="367"/>
      <c r="C3" s="377"/>
      <c r="D3" s="378"/>
      <c r="E3" s="378"/>
      <c r="F3" s="378"/>
      <c r="G3" s="378"/>
      <c r="H3" s="379"/>
      <c r="I3" s="290" t="s">
        <v>341</v>
      </c>
      <c r="J3" s="207"/>
      <c r="K3" s="207"/>
      <c r="L3" s="207"/>
      <c r="M3" s="207"/>
      <c r="N3" s="207"/>
      <c r="O3" s="207"/>
    </row>
    <row r="4" spans="1:15" ht="18.75" customHeight="1" x14ac:dyDescent="0.2">
      <c r="A4" s="207"/>
      <c r="B4" s="207"/>
      <c r="C4" s="207"/>
      <c r="D4" s="207"/>
      <c r="E4" s="207"/>
      <c r="F4" s="207"/>
      <c r="G4" s="207"/>
      <c r="H4" s="207"/>
      <c r="I4" s="207"/>
      <c r="J4" s="207"/>
      <c r="K4" s="207"/>
      <c r="L4" s="207"/>
      <c r="M4" s="207"/>
      <c r="N4" s="207"/>
      <c r="O4" s="207"/>
    </row>
    <row r="5" spans="1:15" ht="30" customHeight="1" x14ac:dyDescent="0.2">
      <c r="A5" s="207"/>
      <c r="B5" s="291" t="s">
        <v>266</v>
      </c>
      <c r="C5" s="285"/>
      <c r="D5" s="207"/>
      <c r="E5" s="291" t="s">
        <v>265</v>
      </c>
      <c r="F5" s="283"/>
      <c r="G5" s="291" t="s">
        <v>175</v>
      </c>
      <c r="H5" s="284" t="s">
        <v>335</v>
      </c>
      <c r="I5" s="207"/>
      <c r="J5" s="207"/>
      <c r="K5" s="207"/>
      <c r="L5" s="207"/>
      <c r="M5" s="207"/>
      <c r="N5" s="207"/>
      <c r="O5" s="207"/>
    </row>
    <row r="6" spans="1:15" ht="24" customHeight="1" x14ac:dyDescent="0.2">
      <c r="A6" s="207"/>
      <c r="B6" s="292" t="s">
        <v>59</v>
      </c>
      <c r="C6" s="371" t="s">
        <v>185</v>
      </c>
      <c r="D6" s="371"/>
      <c r="E6" s="371"/>
      <c r="F6" s="371"/>
      <c r="G6" s="371"/>
      <c r="H6" s="207"/>
      <c r="I6" s="207"/>
      <c r="J6" s="207"/>
      <c r="K6" s="207"/>
      <c r="L6" s="207"/>
      <c r="M6" s="207"/>
      <c r="N6" s="207"/>
      <c r="O6" s="207"/>
    </row>
    <row r="7" spans="1:15" ht="30" x14ac:dyDescent="0.2">
      <c r="A7" s="207"/>
      <c r="B7" s="292" t="s">
        <v>267</v>
      </c>
      <c r="C7" s="372" t="s">
        <v>453</v>
      </c>
      <c r="D7" s="372"/>
      <c r="E7" s="372"/>
      <c r="F7" s="372"/>
      <c r="G7" s="372"/>
      <c r="H7" s="208"/>
      <c r="I7" s="209"/>
      <c r="J7" s="207"/>
      <c r="K7" s="207"/>
      <c r="L7" s="207"/>
      <c r="M7" s="207"/>
      <c r="N7" s="207"/>
      <c r="O7" s="207"/>
    </row>
    <row r="8" spans="1:15" ht="36.75" customHeight="1" x14ac:dyDescent="0.2">
      <c r="A8" s="207"/>
      <c r="B8" s="292" t="s">
        <v>283</v>
      </c>
      <c r="C8" s="373"/>
      <c r="D8" s="373"/>
      <c r="E8" s="373"/>
      <c r="F8" s="373"/>
      <c r="G8" s="373"/>
      <c r="H8" s="373"/>
      <c r="I8" s="373"/>
      <c r="J8" s="207"/>
      <c r="K8" s="207"/>
      <c r="L8" s="207"/>
      <c r="M8" s="207"/>
      <c r="N8" s="207"/>
      <c r="O8" s="207"/>
    </row>
    <row r="9" spans="1:15" ht="37.5" customHeight="1" x14ac:dyDescent="0.2">
      <c r="A9" s="207"/>
      <c r="B9" s="292" t="s">
        <v>35</v>
      </c>
      <c r="C9" s="373"/>
      <c r="D9" s="373"/>
      <c r="E9" s="373"/>
      <c r="F9" s="291" t="s">
        <v>36</v>
      </c>
      <c r="G9" s="286"/>
      <c r="H9" s="291" t="s">
        <v>37</v>
      </c>
      <c r="I9" s="283"/>
      <c r="J9" s="207"/>
      <c r="K9" s="207"/>
      <c r="L9" s="207"/>
      <c r="M9" s="207"/>
      <c r="N9" s="207"/>
      <c r="O9" s="207"/>
    </row>
    <row r="10" spans="1:15" ht="15" x14ac:dyDescent="0.2">
      <c r="A10" s="207"/>
      <c r="B10" s="207"/>
      <c r="C10" s="207"/>
      <c r="D10" s="207"/>
      <c r="E10" s="207"/>
      <c r="F10" s="207"/>
      <c r="G10" s="207"/>
      <c r="H10" s="207"/>
      <c r="I10" s="207"/>
      <c r="J10" s="207"/>
      <c r="K10" s="207"/>
      <c r="L10" s="207"/>
      <c r="M10" s="207"/>
      <c r="N10" s="207"/>
      <c r="O10" s="207"/>
    </row>
    <row r="11" spans="1:15" ht="30" customHeight="1" x14ac:dyDescent="0.2">
      <c r="A11" s="207"/>
      <c r="B11" s="368" t="s">
        <v>281</v>
      </c>
      <c r="C11" s="369"/>
      <c r="D11" s="369"/>
      <c r="E11" s="369"/>
      <c r="F11" s="369"/>
      <c r="G11" s="369"/>
      <c r="H11" s="369"/>
      <c r="I11" s="370"/>
      <c r="J11" s="207"/>
      <c r="K11" s="207"/>
      <c r="L11" s="207"/>
      <c r="M11" s="207"/>
      <c r="N11" s="207"/>
      <c r="O11" s="207"/>
    </row>
    <row r="12" spans="1:15" ht="30" customHeight="1" x14ac:dyDescent="0.2">
      <c r="A12" s="207"/>
      <c r="B12" s="210" t="s">
        <v>236</v>
      </c>
      <c r="C12" s="211" t="s">
        <v>242</v>
      </c>
      <c r="D12" s="211" t="s">
        <v>390</v>
      </c>
      <c r="E12" s="211" t="s">
        <v>65</v>
      </c>
      <c r="F12" s="211" t="s">
        <v>280</v>
      </c>
      <c r="G12" s="211" t="s">
        <v>66</v>
      </c>
      <c r="H12" s="210" t="s">
        <v>173</v>
      </c>
      <c r="I12" s="210" t="s">
        <v>174</v>
      </c>
      <c r="J12" s="207"/>
      <c r="K12" s="207"/>
      <c r="L12" s="207"/>
      <c r="M12" s="207"/>
      <c r="N12" s="207"/>
      <c r="O12" s="207"/>
    </row>
    <row r="13" spans="1:15" ht="29.25" customHeight="1" x14ac:dyDescent="0.2">
      <c r="A13" s="207"/>
      <c r="B13" s="212" t="s">
        <v>426</v>
      </c>
      <c r="C13" s="213" t="s">
        <v>151</v>
      </c>
      <c r="D13" s="213" t="s">
        <v>391</v>
      </c>
      <c r="E13" s="213"/>
      <c r="F13" s="213"/>
      <c r="G13" s="213"/>
      <c r="H13" s="214"/>
      <c r="I13" s="214"/>
      <c r="J13" s="207"/>
      <c r="K13" s="207"/>
      <c r="L13" s="207"/>
      <c r="M13" s="207"/>
      <c r="N13" s="207"/>
      <c r="O13" s="207"/>
    </row>
    <row r="14" spans="1:15" ht="29.25" customHeight="1" x14ac:dyDescent="0.2">
      <c r="A14" s="207"/>
      <c r="B14" s="212" t="s">
        <v>234</v>
      </c>
      <c r="C14" s="213" t="s">
        <v>151</v>
      </c>
      <c r="D14" s="213" t="s">
        <v>392</v>
      </c>
      <c r="E14" s="213"/>
      <c r="F14" s="213"/>
      <c r="G14" s="213"/>
      <c r="H14" s="214"/>
      <c r="I14" s="214"/>
      <c r="J14" s="207"/>
      <c r="K14" s="207"/>
      <c r="L14" s="207"/>
      <c r="M14" s="207"/>
      <c r="N14" s="207"/>
      <c r="O14" s="207"/>
    </row>
    <row r="15" spans="1:15" ht="29.25" customHeight="1" x14ac:dyDescent="0.2">
      <c r="A15" s="207"/>
      <c r="B15" s="212" t="s">
        <v>235</v>
      </c>
      <c r="C15" s="213" t="s">
        <v>153</v>
      </c>
      <c r="D15" s="213" t="s">
        <v>397</v>
      </c>
      <c r="E15" s="213"/>
      <c r="F15" s="213"/>
      <c r="G15" s="213"/>
      <c r="H15" s="214"/>
      <c r="I15" s="214"/>
      <c r="J15" s="207"/>
      <c r="K15" s="207"/>
      <c r="L15" s="207"/>
      <c r="M15" s="207"/>
      <c r="N15" s="207"/>
      <c r="O15" s="207"/>
    </row>
    <row r="16" spans="1:15" ht="27.95" customHeight="1" x14ac:dyDescent="0.2">
      <c r="A16" s="207"/>
      <c r="B16" s="212" t="s">
        <v>282</v>
      </c>
      <c r="C16" s="213" t="s">
        <v>157</v>
      </c>
      <c r="D16" s="213" t="s">
        <v>393</v>
      </c>
      <c r="E16" s="215"/>
      <c r="F16" s="215"/>
      <c r="G16" s="215"/>
      <c r="H16" s="216" t="s">
        <v>180</v>
      </c>
      <c r="I16" s="216" t="s">
        <v>411</v>
      </c>
      <c r="J16" s="207"/>
      <c r="K16" s="207"/>
      <c r="L16" s="207"/>
      <c r="M16" s="207"/>
      <c r="N16" s="207"/>
      <c r="O16" s="207"/>
    </row>
    <row r="17" spans="1:15" ht="27.95" customHeight="1" x14ac:dyDescent="0.2">
      <c r="A17" s="207"/>
      <c r="B17" s="212" t="s">
        <v>517</v>
      </c>
      <c r="C17" s="213" t="s">
        <v>158</v>
      </c>
      <c r="D17" s="213" t="s">
        <v>393</v>
      </c>
      <c r="E17" s="215"/>
      <c r="F17" s="215"/>
      <c r="G17" s="215"/>
      <c r="H17" s="216" t="s">
        <v>179</v>
      </c>
      <c r="I17" s="216" t="s">
        <v>414</v>
      </c>
      <c r="J17" s="207"/>
      <c r="K17" s="207"/>
      <c r="L17" s="207"/>
      <c r="M17" s="207"/>
      <c r="N17" s="207"/>
      <c r="O17" s="207"/>
    </row>
    <row r="18" spans="1:15" ht="27.95" customHeight="1" x14ac:dyDescent="0.2">
      <c r="A18" s="207"/>
      <c r="B18" s="212" t="s">
        <v>253</v>
      </c>
      <c r="C18" s="213"/>
      <c r="D18" s="213"/>
      <c r="E18" s="215"/>
      <c r="F18" s="215"/>
      <c r="G18" s="215"/>
      <c r="H18" s="216" t="s">
        <v>180</v>
      </c>
      <c r="I18" s="216" t="s">
        <v>411</v>
      </c>
      <c r="J18" s="207"/>
      <c r="K18" s="207"/>
      <c r="L18" s="207"/>
      <c r="M18" s="207"/>
      <c r="N18" s="207"/>
      <c r="O18" s="207"/>
    </row>
    <row r="19" spans="1:15" ht="27.95" customHeight="1" x14ac:dyDescent="0.2">
      <c r="A19" s="207"/>
      <c r="B19" s="212" t="s">
        <v>254</v>
      </c>
      <c r="C19" s="213"/>
      <c r="D19" s="213"/>
      <c r="E19" s="215"/>
      <c r="F19" s="215"/>
      <c r="G19" s="215"/>
      <c r="H19" s="216" t="s">
        <v>180</v>
      </c>
      <c r="I19" s="216" t="s">
        <v>412</v>
      </c>
      <c r="J19" s="207"/>
      <c r="K19" s="207"/>
      <c r="L19" s="207"/>
      <c r="M19" s="207"/>
      <c r="N19" s="207"/>
      <c r="O19" s="207"/>
    </row>
    <row r="20" spans="1:15" ht="27.95" customHeight="1" x14ac:dyDescent="0.2">
      <c r="A20" s="207"/>
      <c r="B20" s="212" t="s">
        <v>255</v>
      </c>
      <c r="C20" s="213"/>
      <c r="D20" s="213"/>
      <c r="E20" s="215"/>
      <c r="F20" s="215"/>
      <c r="G20" s="215"/>
      <c r="H20" s="216" t="s">
        <v>179</v>
      </c>
      <c r="I20" s="216" t="s">
        <v>409</v>
      </c>
      <c r="J20" s="207"/>
      <c r="K20" s="207"/>
      <c r="L20" s="207"/>
      <c r="M20" s="207"/>
      <c r="N20" s="207"/>
      <c r="O20" s="207"/>
    </row>
    <row r="21" spans="1:15" ht="27.95" customHeight="1" x14ac:dyDescent="0.2">
      <c r="A21" s="207"/>
      <c r="B21" s="212" t="s">
        <v>256</v>
      </c>
      <c r="C21" s="213"/>
      <c r="D21" s="213"/>
      <c r="E21" s="215"/>
      <c r="F21" s="215"/>
      <c r="G21" s="215"/>
      <c r="H21" s="216" t="s">
        <v>178</v>
      </c>
      <c r="I21" s="216" t="s">
        <v>410</v>
      </c>
      <c r="J21" s="207"/>
      <c r="K21" s="207"/>
      <c r="L21" s="207"/>
      <c r="M21" s="207"/>
      <c r="N21" s="207"/>
      <c r="O21" s="207"/>
    </row>
    <row r="22" spans="1:15" ht="27.95" customHeight="1" x14ac:dyDescent="0.2">
      <c r="A22" s="207"/>
      <c r="B22" s="212" t="s">
        <v>257</v>
      </c>
      <c r="C22" s="213"/>
      <c r="D22" s="213"/>
      <c r="E22" s="215"/>
      <c r="F22" s="215"/>
      <c r="G22" s="215"/>
      <c r="H22" s="216" t="s">
        <v>179</v>
      </c>
      <c r="I22" s="216" t="s">
        <v>413</v>
      </c>
      <c r="J22" s="207"/>
      <c r="K22" s="207"/>
      <c r="L22" s="207"/>
      <c r="M22" s="207"/>
      <c r="N22" s="207"/>
      <c r="O22" s="207"/>
    </row>
    <row r="23" spans="1:15" ht="27.95" customHeight="1" x14ac:dyDescent="0.2">
      <c r="A23" s="207"/>
      <c r="B23" s="212" t="s">
        <v>258</v>
      </c>
      <c r="C23" s="213"/>
      <c r="D23" s="213"/>
      <c r="E23" s="215"/>
      <c r="F23" s="215"/>
      <c r="G23" s="215"/>
      <c r="H23" s="216" t="s">
        <v>179</v>
      </c>
      <c r="I23" s="216" t="s">
        <v>414</v>
      </c>
      <c r="J23" s="207"/>
      <c r="K23" s="207"/>
      <c r="L23" s="207"/>
      <c r="M23" s="207"/>
      <c r="N23" s="207"/>
      <c r="O23" s="207"/>
    </row>
    <row r="24" spans="1:15" ht="27.95" customHeight="1" x14ac:dyDescent="0.2">
      <c r="A24" s="207"/>
      <c r="B24" s="212" t="s">
        <v>259</v>
      </c>
      <c r="C24" s="213"/>
      <c r="D24" s="213"/>
      <c r="E24" s="215"/>
      <c r="F24" s="215"/>
      <c r="G24" s="215"/>
      <c r="H24" s="216"/>
      <c r="I24" s="216"/>
      <c r="J24" s="207"/>
      <c r="K24" s="207"/>
      <c r="L24" s="207"/>
      <c r="M24" s="207"/>
      <c r="N24" s="207"/>
      <c r="O24" s="207"/>
    </row>
    <row r="25" spans="1:15" ht="27.95" customHeight="1" x14ac:dyDescent="0.2">
      <c r="A25" s="207"/>
      <c r="B25" s="212" t="s">
        <v>260</v>
      </c>
      <c r="C25" s="213"/>
      <c r="D25" s="213"/>
      <c r="E25" s="215"/>
      <c r="F25" s="215"/>
      <c r="G25" s="215"/>
      <c r="H25" s="216"/>
      <c r="I25" s="216"/>
      <c r="J25" s="207"/>
      <c r="K25" s="207"/>
      <c r="L25" s="207"/>
      <c r="M25" s="207"/>
      <c r="N25" s="207"/>
      <c r="O25" s="207"/>
    </row>
    <row r="26" spans="1:15" ht="27.95" customHeight="1" x14ac:dyDescent="0.2">
      <c r="A26" s="207"/>
      <c r="B26" s="212" t="s">
        <v>261</v>
      </c>
      <c r="C26" s="213"/>
      <c r="D26" s="213"/>
      <c r="E26" s="215"/>
      <c r="F26" s="215"/>
      <c r="G26" s="215"/>
      <c r="H26" s="216"/>
      <c r="I26" s="216"/>
      <c r="J26" s="207"/>
      <c r="K26" s="207"/>
      <c r="L26" s="207"/>
      <c r="M26" s="207"/>
      <c r="N26" s="207"/>
      <c r="O26" s="207"/>
    </row>
    <row r="27" spans="1:15" ht="27.95" customHeight="1" x14ac:dyDescent="0.2">
      <c r="A27" s="207"/>
      <c r="B27" s="212" t="s">
        <v>291</v>
      </c>
      <c r="C27" s="213"/>
      <c r="D27" s="213"/>
      <c r="E27" s="215"/>
      <c r="F27" s="215"/>
      <c r="G27" s="215"/>
      <c r="H27" s="216"/>
      <c r="I27" s="216"/>
      <c r="J27" s="207"/>
      <c r="K27" s="207"/>
      <c r="L27" s="207"/>
      <c r="M27" s="207"/>
      <c r="N27" s="207"/>
      <c r="O27" s="207"/>
    </row>
    <row r="28" spans="1:15" ht="27.95" customHeight="1" x14ac:dyDescent="0.2">
      <c r="A28" s="207"/>
      <c r="B28" s="212" t="s">
        <v>292</v>
      </c>
      <c r="C28" s="213"/>
      <c r="D28" s="213"/>
      <c r="E28" s="215"/>
      <c r="F28" s="215"/>
      <c r="G28" s="215"/>
      <c r="H28" s="216"/>
      <c r="I28" s="216"/>
      <c r="J28" s="207"/>
      <c r="K28" s="207"/>
      <c r="L28" s="207"/>
      <c r="M28" s="207"/>
      <c r="N28" s="207"/>
      <c r="O28" s="207"/>
    </row>
    <row r="29" spans="1:15" ht="27.95" customHeight="1" x14ac:dyDescent="0.2">
      <c r="A29" s="207"/>
      <c r="B29" s="212" t="s">
        <v>293</v>
      </c>
      <c r="C29" s="213"/>
      <c r="D29" s="213"/>
      <c r="E29" s="215"/>
      <c r="F29" s="215"/>
      <c r="G29" s="215"/>
      <c r="H29" s="216"/>
      <c r="I29" s="216"/>
      <c r="J29" s="207"/>
      <c r="K29" s="207"/>
      <c r="L29" s="207"/>
      <c r="M29" s="207"/>
      <c r="N29" s="207"/>
      <c r="O29" s="207"/>
    </row>
    <row r="30" spans="1:15" ht="27.95" customHeight="1" x14ac:dyDescent="0.2">
      <c r="A30" s="207"/>
      <c r="B30" s="212" t="s">
        <v>294</v>
      </c>
      <c r="C30" s="213"/>
      <c r="D30" s="213"/>
      <c r="E30" s="215"/>
      <c r="F30" s="215"/>
      <c r="G30" s="215"/>
      <c r="H30" s="216"/>
      <c r="I30" s="216"/>
      <c r="J30" s="207"/>
      <c r="K30" s="207"/>
      <c r="L30" s="207"/>
      <c r="M30" s="207"/>
      <c r="N30" s="207"/>
      <c r="O30" s="207"/>
    </row>
    <row r="31" spans="1:15" ht="15" x14ac:dyDescent="0.2">
      <c r="A31" s="207"/>
      <c r="B31" s="217"/>
      <c r="C31" s="213"/>
      <c r="D31" s="213"/>
      <c r="E31" s="217"/>
      <c r="F31" s="217"/>
      <c r="G31" s="217"/>
      <c r="H31" s="218"/>
      <c r="I31" s="218"/>
      <c r="J31" s="207"/>
      <c r="K31" s="207"/>
      <c r="L31" s="207"/>
      <c r="M31" s="207"/>
      <c r="N31" s="207"/>
      <c r="O31" s="207"/>
    </row>
    <row r="32" spans="1:15" ht="15" x14ac:dyDescent="0.2">
      <c r="F32" s="207"/>
      <c r="G32" s="207"/>
      <c r="H32" s="207"/>
      <c r="I32" s="207"/>
      <c r="J32" s="207"/>
      <c r="K32" s="207"/>
      <c r="L32" s="207"/>
      <c r="M32" s="207"/>
      <c r="N32" s="207"/>
      <c r="O32" s="207"/>
    </row>
    <row r="33" spans="2:21" ht="15" x14ac:dyDescent="0.25">
      <c r="B33" s="219" t="s">
        <v>272</v>
      </c>
      <c r="C33" s="219" t="s">
        <v>273</v>
      </c>
      <c r="D33" s="219" t="s">
        <v>340</v>
      </c>
      <c r="E33" s="219" t="s">
        <v>274</v>
      </c>
      <c r="F33" s="207"/>
      <c r="G33" s="207"/>
      <c r="H33" s="207"/>
      <c r="I33" s="207"/>
      <c r="J33" s="207"/>
      <c r="K33" s="207"/>
      <c r="L33" s="207"/>
      <c r="M33" s="207"/>
      <c r="N33" s="207"/>
      <c r="O33" s="207"/>
    </row>
    <row r="34" spans="2:21" ht="26.25" customHeight="1" x14ac:dyDescent="0.2">
      <c r="B34" s="281" t="s">
        <v>278</v>
      </c>
      <c r="C34" s="278"/>
      <c r="D34" s="213" t="s">
        <v>233</v>
      </c>
      <c r="E34" s="282"/>
      <c r="F34" s="207"/>
      <c r="G34" s="207"/>
      <c r="H34" s="207"/>
      <c r="I34" s="207"/>
      <c r="J34" s="207"/>
      <c r="K34" s="207"/>
      <c r="L34" s="207"/>
      <c r="M34" s="207"/>
      <c r="N34" s="207"/>
      <c r="O34" s="207"/>
    </row>
    <row r="35" spans="2:21" ht="30" customHeight="1" x14ac:dyDescent="0.25">
      <c r="B35" s="281" t="s">
        <v>275</v>
      </c>
      <c r="C35" s="279"/>
      <c r="D35" s="213"/>
      <c r="E35" s="280"/>
      <c r="F35" s="207"/>
      <c r="G35" s="207"/>
      <c r="H35" s="207"/>
      <c r="I35" s="207"/>
      <c r="J35" s="207"/>
      <c r="K35" s="207"/>
      <c r="L35" s="207"/>
      <c r="M35" s="207"/>
      <c r="N35" s="207"/>
      <c r="O35" s="207"/>
    </row>
    <row r="36" spans="2:21" ht="20.100000000000001" customHeight="1" x14ac:dyDescent="0.2">
      <c r="B36" s="364" t="s">
        <v>276</v>
      </c>
      <c r="C36" s="278"/>
      <c r="D36" s="213"/>
      <c r="E36" s="282"/>
      <c r="F36" s="207"/>
      <c r="G36" s="207"/>
      <c r="H36" s="207"/>
      <c r="I36" s="207"/>
      <c r="J36" s="207"/>
      <c r="K36" s="207"/>
      <c r="L36" s="207"/>
      <c r="M36" s="207"/>
      <c r="N36" s="207"/>
      <c r="O36" s="207"/>
    </row>
    <row r="37" spans="2:21" ht="20.100000000000001" customHeight="1" x14ac:dyDescent="0.2">
      <c r="B37" s="365"/>
      <c r="C37" s="278"/>
      <c r="D37" s="213"/>
      <c r="E37" s="282"/>
      <c r="F37" s="207"/>
      <c r="G37" s="207"/>
      <c r="H37" s="207"/>
      <c r="I37" s="207"/>
      <c r="J37" s="207"/>
      <c r="K37" s="207"/>
      <c r="L37" s="207"/>
      <c r="M37" s="207"/>
      <c r="N37" s="207"/>
      <c r="O37" s="207"/>
    </row>
    <row r="38" spans="2:21" ht="20.100000000000001" customHeight="1" x14ac:dyDescent="0.2">
      <c r="B38" s="365"/>
      <c r="C38" s="278"/>
      <c r="D38" s="213"/>
      <c r="E38" s="282"/>
      <c r="F38" s="207"/>
      <c r="G38" s="207"/>
      <c r="H38" s="207"/>
      <c r="I38" s="207"/>
      <c r="J38" s="207"/>
      <c r="K38" s="207"/>
      <c r="L38" s="207"/>
      <c r="M38" s="207"/>
      <c r="N38" s="207"/>
      <c r="O38" s="207"/>
    </row>
    <row r="39" spans="2:21" ht="20.100000000000001" customHeight="1" x14ac:dyDescent="0.2">
      <c r="B39" s="365"/>
      <c r="C39" s="278"/>
      <c r="D39" s="213"/>
      <c r="E39" s="282"/>
      <c r="F39" s="207"/>
      <c r="G39" s="207"/>
      <c r="H39" s="207"/>
      <c r="I39" s="207"/>
      <c r="J39" s="207"/>
      <c r="K39" s="207"/>
      <c r="L39" s="207"/>
      <c r="M39" s="207"/>
      <c r="N39" s="207"/>
      <c r="O39" s="207"/>
    </row>
    <row r="40" spans="2:21" ht="20.100000000000001" customHeight="1" x14ac:dyDescent="0.2">
      <c r="B40" s="365"/>
      <c r="C40" s="278"/>
      <c r="D40" s="213"/>
      <c r="E40" s="282"/>
      <c r="F40" s="207"/>
      <c r="G40" s="207"/>
      <c r="H40" s="207"/>
      <c r="I40" s="207"/>
      <c r="J40" s="207"/>
      <c r="K40" s="207"/>
      <c r="L40" s="207"/>
      <c r="M40" s="207"/>
      <c r="N40" s="207"/>
      <c r="O40" s="207"/>
    </row>
    <row r="41" spans="2:21" ht="20.100000000000001" customHeight="1" x14ac:dyDescent="0.2">
      <c r="B41" s="365"/>
      <c r="C41" s="278"/>
      <c r="D41" s="213"/>
      <c r="E41" s="282"/>
      <c r="F41" s="207"/>
      <c r="G41" s="207"/>
      <c r="H41" s="207"/>
      <c r="I41" s="207"/>
      <c r="J41" s="207"/>
      <c r="K41" s="207"/>
      <c r="L41" s="207"/>
      <c r="M41" s="207"/>
      <c r="N41" s="207"/>
      <c r="O41" s="207"/>
    </row>
    <row r="42" spans="2:21" ht="20.100000000000001" customHeight="1" x14ac:dyDescent="0.2">
      <c r="B42" s="365"/>
      <c r="C42" s="278"/>
      <c r="D42" s="213"/>
      <c r="E42" s="282"/>
      <c r="F42" s="207"/>
      <c r="G42" s="207"/>
      <c r="H42" s="207"/>
      <c r="I42" s="207"/>
      <c r="J42" s="207"/>
      <c r="K42" s="207"/>
      <c r="L42" s="207"/>
      <c r="M42" s="207"/>
      <c r="N42" s="207"/>
      <c r="O42" s="207"/>
    </row>
    <row r="43" spans="2:21" ht="20.100000000000001" customHeight="1" x14ac:dyDescent="0.2">
      <c r="B43" s="365"/>
      <c r="C43" s="278"/>
      <c r="D43" s="213"/>
      <c r="E43" s="282"/>
      <c r="F43" s="207"/>
      <c r="G43" s="207"/>
      <c r="H43" s="207"/>
      <c r="I43" s="207"/>
      <c r="J43" s="207"/>
      <c r="K43" s="207"/>
      <c r="L43" s="207"/>
      <c r="M43" s="207"/>
      <c r="N43" s="207"/>
      <c r="O43" s="207"/>
    </row>
    <row r="44" spans="2:21" ht="20.100000000000001" customHeight="1" x14ac:dyDescent="0.2">
      <c r="B44" s="365"/>
      <c r="C44" s="278"/>
      <c r="D44" s="213"/>
      <c r="E44" s="282"/>
      <c r="F44" s="207"/>
      <c r="G44" s="207"/>
      <c r="H44" s="207"/>
      <c r="I44" s="207"/>
      <c r="J44" s="207"/>
      <c r="K44" s="207"/>
      <c r="L44" s="207"/>
      <c r="M44" s="207"/>
      <c r="N44" s="207"/>
      <c r="O44" s="207"/>
    </row>
    <row r="45" spans="2:21" ht="20.100000000000001" customHeight="1" x14ac:dyDescent="0.2">
      <c r="B45" s="365"/>
      <c r="C45" s="278"/>
      <c r="D45" s="213"/>
      <c r="E45" s="282"/>
      <c r="F45" s="207"/>
      <c r="G45" s="207"/>
      <c r="H45" s="207"/>
      <c r="I45" s="207"/>
      <c r="J45" s="207"/>
      <c r="K45" s="207"/>
      <c r="L45" s="207"/>
      <c r="M45" s="207"/>
      <c r="N45" s="207"/>
      <c r="O45" s="207"/>
    </row>
    <row r="46" spans="2:21" ht="20.100000000000001" customHeight="1" x14ac:dyDescent="0.2">
      <c r="B46" s="365"/>
      <c r="C46" s="278"/>
      <c r="D46" s="213"/>
      <c r="E46" s="282"/>
      <c r="F46" s="207"/>
      <c r="G46" s="207"/>
      <c r="H46" s="207"/>
      <c r="I46" s="207"/>
      <c r="J46" s="207"/>
      <c r="K46" s="207"/>
      <c r="L46" s="207"/>
      <c r="M46" s="207"/>
      <c r="N46" s="207"/>
      <c r="O46" s="207"/>
    </row>
    <row r="47" spans="2:21" ht="20.100000000000001" customHeight="1" x14ac:dyDescent="0.2">
      <c r="B47" s="366"/>
      <c r="C47" s="278"/>
      <c r="D47" s="213"/>
      <c r="E47" s="282"/>
      <c r="F47" s="207"/>
      <c r="G47" s="207"/>
      <c r="H47" s="207"/>
      <c r="I47" s="207"/>
      <c r="J47" s="207"/>
      <c r="K47" s="207"/>
      <c r="L47" s="207"/>
      <c r="M47" s="207"/>
      <c r="N47" s="207"/>
      <c r="O47" s="207"/>
    </row>
    <row r="48" spans="2:21" ht="20.100000000000001" customHeight="1" x14ac:dyDescent="0.2">
      <c r="B48" s="364" t="s">
        <v>279</v>
      </c>
      <c r="C48" s="278"/>
      <c r="D48" s="213"/>
      <c r="E48" s="282"/>
      <c r="F48" s="207"/>
      <c r="G48" s="207"/>
      <c r="H48" s="207"/>
      <c r="I48" s="207"/>
      <c r="J48" s="207"/>
      <c r="K48" s="207"/>
      <c r="L48" s="207"/>
      <c r="M48" s="207"/>
      <c r="N48" s="207"/>
      <c r="O48" s="207"/>
      <c r="U48" s="220" t="s">
        <v>429</v>
      </c>
    </row>
    <row r="49" spans="1:21" ht="20.100000000000001" customHeight="1" x14ac:dyDescent="0.2">
      <c r="B49" s="365"/>
      <c r="C49" s="278"/>
      <c r="D49" s="213"/>
      <c r="E49" s="282"/>
      <c r="F49" s="207"/>
      <c r="G49" s="207"/>
      <c r="H49" s="207"/>
      <c r="I49" s="207"/>
      <c r="J49" s="207"/>
      <c r="K49" s="207"/>
      <c r="L49" s="207"/>
      <c r="M49" s="207"/>
      <c r="N49" s="207"/>
      <c r="O49" s="207"/>
      <c r="U49" s="220"/>
    </row>
    <row r="50" spans="1:21" ht="20.100000000000001" customHeight="1" x14ac:dyDescent="0.2">
      <c r="B50" s="365"/>
      <c r="C50" s="278"/>
      <c r="D50" s="213"/>
      <c r="E50" s="282"/>
      <c r="F50" s="207"/>
      <c r="G50" s="207"/>
      <c r="H50" s="207"/>
      <c r="I50" s="207"/>
      <c r="J50" s="207"/>
      <c r="K50" s="207"/>
      <c r="L50" s="207"/>
      <c r="M50" s="207"/>
      <c r="N50" s="207"/>
      <c r="O50" s="207"/>
      <c r="U50" s="220"/>
    </row>
    <row r="51" spans="1:21" ht="20.100000000000001" customHeight="1" x14ac:dyDescent="0.2">
      <c r="B51" s="365"/>
      <c r="C51" s="278"/>
      <c r="D51" s="213"/>
      <c r="E51" s="282"/>
      <c r="F51" s="207"/>
      <c r="G51" s="207"/>
      <c r="H51" s="207"/>
      <c r="I51" s="207"/>
      <c r="J51" s="207"/>
      <c r="K51" s="207"/>
      <c r="L51" s="207"/>
      <c r="M51" s="207"/>
      <c r="N51" s="207"/>
      <c r="O51" s="207"/>
      <c r="U51" s="220"/>
    </row>
    <row r="52" spans="1:21" ht="20.100000000000001" customHeight="1" x14ac:dyDescent="0.2">
      <c r="B52" s="365"/>
      <c r="C52" s="278"/>
      <c r="D52" s="213"/>
      <c r="E52" s="282"/>
      <c r="F52" s="207"/>
      <c r="G52" s="207"/>
      <c r="H52" s="207"/>
      <c r="I52" s="207"/>
      <c r="J52" s="207"/>
      <c r="K52" s="207"/>
      <c r="L52" s="207"/>
      <c r="M52" s="207"/>
      <c r="N52" s="207"/>
      <c r="O52" s="207"/>
      <c r="U52" s="220"/>
    </row>
    <row r="53" spans="1:21" ht="20.100000000000001" customHeight="1" x14ac:dyDescent="0.2">
      <c r="B53" s="365"/>
      <c r="C53" s="278"/>
      <c r="D53" s="213"/>
      <c r="E53" s="282"/>
      <c r="F53" s="207"/>
      <c r="G53" s="207"/>
      <c r="H53" s="207"/>
      <c r="I53" s="207"/>
      <c r="J53" s="207"/>
      <c r="K53" s="207"/>
      <c r="L53" s="207"/>
      <c r="M53" s="207"/>
      <c r="N53" s="207"/>
      <c r="O53" s="207"/>
      <c r="U53" s="220"/>
    </row>
    <row r="54" spans="1:21" ht="20.100000000000001" customHeight="1" x14ac:dyDescent="0.2">
      <c r="B54" s="365"/>
      <c r="C54" s="278"/>
      <c r="D54" s="213"/>
      <c r="E54" s="282"/>
      <c r="F54" s="207"/>
      <c r="G54" s="207"/>
      <c r="H54" s="207"/>
      <c r="I54" s="207"/>
      <c r="J54" s="207"/>
      <c r="K54" s="207"/>
      <c r="L54" s="207"/>
      <c r="M54" s="207"/>
      <c r="N54" s="207"/>
      <c r="O54" s="207"/>
    </row>
    <row r="55" spans="1:21" ht="20.100000000000001" customHeight="1" x14ac:dyDescent="0.2">
      <c r="B55" s="366"/>
      <c r="C55" s="278"/>
      <c r="D55" s="213"/>
      <c r="E55" s="282"/>
      <c r="F55" s="207"/>
      <c r="G55" s="207"/>
      <c r="H55" s="207"/>
      <c r="I55" s="207"/>
      <c r="J55" s="207"/>
      <c r="K55" s="207"/>
      <c r="L55" s="207"/>
      <c r="M55" s="207"/>
      <c r="N55" s="207"/>
      <c r="O55" s="207"/>
    </row>
    <row r="56" spans="1:21" ht="15" x14ac:dyDescent="0.2">
      <c r="A56" s="207"/>
      <c r="B56" s="207"/>
      <c r="C56" s="207"/>
      <c r="D56" s="207"/>
      <c r="E56" s="207"/>
      <c r="F56" s="207"/>
      <c r="G56" s="207"/>
      <c r="H56" s="207"/>
      <c r="I56" s="207"/>
      <c r="J56" s="207"/>
      <c r="K56" s="207"/>
      <c r="L56" s="207"/>
      <c r="M56" s="207"/>
      <c r="N56" s="207"/>
      <c r="O56" s="207"/>
    </row>
    <row r="57" spans="1:21" ht="15" x14ac:dyDescent="0.2">
      <c r="A57" s="207"/>
      <c r="B57" s="207"/>
      <c r="C57" s="207"/>
      <c r="D57" s="207"/>
      <c r="E57" s="207"/>
      <c r="F57" s="207"/>
      <c r="G57" s="207"/>
      <c r="H57" s="207"/>
      <c r="I57" s="207"/>
      <c r="J57" s="207"/>
      <c r="K57" s="207"/>
      <c r="L57" s="207"/>
      <c r="M57" s="207"/>
      <c r="N57" s="207"/>
      <c r="O57" s="207"/>
    </row>
    <row r="58" spans="1:21" ht="15" x14ac:dyDescent="0.2">
      <c r="A58" s="207"/>
      <c r="B58" s="207"/>
      <c r="C58" s="207"/>
      <c r="D58" s="207"/>
      <c r="E58" s="207"/>
      <c r="F58" s="207"/>
      <c r="G58" s="207"/>
      <c r="H58" s="207"/>
      <c r="I58" s="207"/>
      <c r="J58" s="207"/>
      <c r="K58" s="207"/>
      <c r="L58" s="207"/>
      <c r="M58" s="207"/>
      <c r="N58" s="207"/>
      <c r="O58" s="207"/>
    </row>
    <row r="59" spans="1:21" ht="15" x14ac:dyDescent="0.2">
      <c r="A59" s="207"/>
      <c r="B59" s="207"/>
      <c r="C59" s="207"/>
      <c r="D59" s="207"/>
      <c r="E59" s="207"/>
      <c r="F59" s="207"/>
      <c r="G59" s="207"/>
      <c r="H59" s="207"/>
      <c r="I59" s="207"/>
      <c r="J59" s="207"/>
      <c r="K59" s="207"/>
      <c r="L59" s="207"/>
      <c r="M59" s="207"/>
      <c r="N59" s="207"/>
      <c r="O59" s="207"/>
    </row>
    <row r="60" spans="1:21" ht="15" x14ac:dyDescent="0.2">
      <c r="A60" s="207"/>
      <c r="B60" s="207"/>
      <c r="C60" s="207"/>
      <c r="D60" s="207"/>
      <c r="E60" s="207"/>
      <c r="F60" s="207"/>
      <c r="G60" s="207"/>
      <c r="H60" s="207"/>
      <c r="I60" s="207"/>
      <c r="J60" s="207"/>
      <c r="K60" s="207"/>
      <c r="L60" s="207"/>
      <c r="M60" s="207"/>
      <c r="N60" s="207"/>
      <c r="O60" s="207"/>
    </row>
    <row r="61" spans="1:21" ht="15" x14ac:dyDescent="0.2">
      <c r="A61" s="207"/>
      <c r="B61" s="207"/>
      <c r="C61" s="207"/>
      <c r="D61" s="207"/>
      <c r="E61" s="207"/>
      <c r="F61" s="207"/>
      <c r="G61" s="207"/>
      <c r="H61" s="207"/>
      <c r="I61" s="207"/>
      <c r="J61" s="207"/>
      <c r="K61" s="207"/>
      <c r="L61" s="207"/>
      <c r="M61" s="207"/>
      <c r="N61" s="207"/>
      <c r="O61" s="207"/>
    </row>
    <row r="62" spans="1:21" ht="15" x14ac:dyDescent="0.2">
      <c r="A62" s="207"/>
      <c r="B62" s="207"/>
      <c r="C62" s="207"/>
      <c r="D62" s="207"/>
      <c r="E62" s="207"/>
      <c r="F62" s="207"/>
      <c r="G62" s="207"/>
      <c r="H62" s="207"/>
      <c r="I62" s="207"/>
      <c r="J62" s="207"/>
      <c r="K62" s="207"/>
      <c r="L62" s="207"/>
      <c r="M62" s="207"/>
      <c r="N62" s="207"/>
      <c r="O62" s="207"/>
    </row>
    <row r="63" spans="1:21" ht="15" x14ac:dyDescent="0.2">
      <c r="A63" s="207"/>
      <c r="B63" s="207"/>
      <c r="C63" s="207"/>
      <c r="D63" s="207"/>
      <c r="E63" s="207"/>
      <c r="F63" s="207"/>
      <c r="G63" s="207"/>
      <c r="H63" s="207"/>
      <c r="I63" s="207"/>
      <c r="J63" s="207"/>
      <c r="K63" s="207"/>
      <c r="L63" s="207"/>
      <c r="M63" s="207"/>
      <c r="N63" s="207"/>
      <c r="O63" s="207"/>
    </row>
    <row r="64" spans="1:21" ht="15" x14ac:dyDescent="0.2">
      <c r="A64" s="207"/>
      <c r="B64" s="207"/>
      <c r="C64" s="207"/>
      <c r="D64" s="207"/>
      <c r="E64" s="207"/>
      <c r="F64" s="207"/>
      <c r="G64" s="207"/>
      <c r="H64" s="207"/>
      <c r="I64" s="207"/>
      <c r="J64" s="207"/>
      <c r="K64" s="207"/>
      <c r="L64" s="207"/>
      <c r="M64" s="207"/>
      <c r="N64" s="207"/>
      <c r="O64" s="207"/>
    </row>
    <row r="65" spans="1:9" ht="15" x14ac:dyDescent="0.2">
      <c r="A65" s="207"/>
      <c r="B65" s="207"/>
      <c r="C65" s="207"/>
      <c r="D65" s="207"/>
      <c r="E65" s="207"/>
      <c r="F65" s="207"/>
      <c r="G65" s="207"/>
      <c r="H65" s="207"/>
      <c r="I65" s="207"/>
    </row>
  </sheetData>
  <sheetProtection algorithmName="SHA-512" hashValue="bZVeHKThrz4f7pu3ZNxWfLEkdHUjPhD3DmD64Fcok2h2nIglwn7yhyhlIcFCMfQj6CzTBhPOwvrvJ/IRGE4mbg==" saltValue="vIYsTOkth1yMW45lJLuKkQ==" spinCount="100000" sheet="1" scenarios="1" formatColumns="0" formatRows="0" insertRows="0" deleteRows="0" autoFilter="0"/>
  <protectedRanges>
    <protectedRange sqref="C34:E55" name="Rango3"/>
    <protectedRange sqref="B13:G31" name="Rango1"/>
    <protectedRange sqref="H16:I31" name="Rango2"/>
  </protectedRanges>
  <mergeCells count="9">
    <mergeCell ref="B36:B47"/>
    <mergeCell ref="B48:B55"/>
    <mergeCell ref="B2:B3"/>
    <mergeCell ref="B11:I11"/>
    <mergeCell ref="C6:G6"/>
    <mergeCell ref="C7:G7"/>
    <mergeCell ref="C8:I8"/>
    <mergeCell ref="C9:E9"/>
    <mergeCell ref="C2:H3"/>
  </mergeCells>
  <phoneticPr fontId="11" type="noConversion"/>
  <conditionalFormatting sqref="B16:B30">
    <cfRule type="cellIs" dxfId="51" priority="14" operator="equal">
      <formula>0</formula>
    </cfRule>
  </conditionalFormatting>
  <conditionalFormatting sqref="I1">
    <cfRule type="cellIs" dxfId="50" priority="1" operator="equal">
      <formula>"Error Eval."</formula>
    </cfRule>
  </conditionalFormatting>
  <dataValidations count="2">
    <dataValidation type="list" allowBlank="1" showInputMessage="1" showErrorMessage="1" sqref="H16:H30" xr:uid="{00000000-0002-0000-0200-000000000000}">
      <formula1>Macroprocesos</formula1>
    </dataValidation>
    <dataValidation type="list" allowBlank="1" showInputMessage="1" showErrorMessage="1" sqref="I16:I30" xr:uid="{00000000-0002-0000-0200-000001000000}">
      <formula1>INDIRECT(H16)</formula1>
    </dataValidation>
  </dataValidations>
  <pageMargins left="0.31496062992125984" right="0.31496062992125984" top="0.55118110236220474" bottom="0.35433070866141736" header="0.31496062992125984" footer="0.31496062992125984"/>
  <pageSetup scale="60" orientation="portrait"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LISTAS!$AB$3:$AB$17</xm:f>
          </x14:formula1>
          <xm:sqref>C6:G6</xm:sqref>
        </x14:dataValidation>
        <x14:dataValidation type="list" allowBlank="1" showInputMessage="1" showErrorMessage="1" xr:uid="{00000000-0002-0000-0200-000003000000}">
          <x14:formula1>
            <xm:f>LISTAS!$A$3:$A$18</xm:f>
          </x14:formula1>
          <xm:sqref>C31:D31</xm:sqref>
        </x14:dataValidation>
        <x14:dataValidation type="list" allowBlank="1" showInputMessage="1" showErrorMessage="1" xr:uid="{00000000-0002-0000-0200-000004000000}">
          <x14:formula1>
            <xm:f>LISTAS!$AD$3:$AD$100</xm:f>
          </x14:formula1>
          <xm:sqref>C7:G7</xm:sqref>
        </x14:dataValidation>
        <x14:dataValidation type="list" allowBlank="1" showInputMessage="1" showErrorMessage="1" xr:uid="{00000000-0002-0000-0200-000005000000}">
          <x14:formula1>
            <xm:f>LISTAS!$X$3:$X$16</xm:f>
          </x14:formula1>
          <xm:sqref>D34:D55 C13:C30</xm:sqref>
        </x14:dataValidation>
        <x14:dataValidation type="list" allowBlank="1" showInputMessage="1" showErrorMessage="1" xr:uid="{00000000-0002-0000-0200-000006000000}">
          <x14:formula1>
            <xm:f>LISTAS!$Y$3:$Y$9</xm:f>
          </x14:formula1>
          <xm:sqref>D13:D30</xm:sqref>
        </x14:dataValidation>
        <x14:dataValidation type="list" allowBlank="1" showInputMessage="1" showErrorMessage="1" xr:uid="{00000000-0002-0000-0200-000007000000}">
          <x14:formula1>
            <xm:f>LISTAS!$Y$13:$Y$15</xm:f>
          </x14:formula1>
          <xm:sqref>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36"/>
  <sheetViews>
    <sheetView showGridLines="0" tabSelected="1" topLeftCell="A4" zoomScale="110" zoomScaleNormal="110" workbookViewId="0">
      <selection activeCell="G7" sqref="G7"/>
    </sheetView>
  </sheetViews>
  <sheetFormatPr baseColWidth="10" defaultRowHeight="14.25" x14ac:dyDescent="0.2"/>
  <cols>
    <col min="1" max="1" width="18.85546875" style="34" customWidth="1"/>
    <col min="2" max="2" width="80.7109375" style="34" customWidth="1"/>
    <col min="3" max="3" width="18.7109375" style="34" customWidth="1"/>
    <col min="4" max="4" width="18.42578125" style="34" customWidth="1"/>
    <col min="5" max="5" width="19" style="34" customWidth="1"/>
    <col min="6" max="6" width="19.28515625" style="34" customWidth="1"/>
    <col min="7" max="20" width="15.7109375" style="34" customWidth="1"/>
    <col min="21" max="16384" width="11.42578125" style="34"/>
  </cols>
  <sheetData>
    <row r="2" spans="1:20" ht="36" customHeight="1" x14ac:dyDescent="0.2">
      <c r="A2" s="367"/>
      <c r="B2" s="374" t="s">
        <v>446</v>
      </c>
      <c r="C2" s="375"/>
      <c r="D2" s="375"/>
      <c r="E2" s="375"/>
      <c r="F2" s="375"/>
      <c r="G2" s="375"/>
      <c r="H2" s="375"/>
      <c r="I2" s="375"/>
      <c r="J2" s="375"/>
      <c r="K2" s="375"/>
      <c r="L2" s="375"/>
      <c r="M2" s="375"/>
      <c r="N2" s="375"/>
      <c r="O2" s="375"/>
      <c r="P2" s="375"/>
      <c r="Q2" s="375"/>
      <c r="R2" s="376"/>
      <c r="S2" s="396" t="s">
        <v>277</v>
      </c>
      <c r="T2" s="397"/>
    </row>
    <row r="3" spans="1:20" ht="24" customHeight="1" x14ac:dyDescent="0.2">
      <c r="A3" s="367"/>
      <c r="B3" s="377"/>
      <c r="C3" s="378"/>
      <c r="D3" s="378"/>
      <c r="E3" s="378"/>
      <c r="F3" s="378"/>
      <c r="G3" s="378"/>
      <c r="H3" s="378"/>
      <c r="I3" s="378"/>
      <c r="J3" s="378"/>
      <c r="K3" s="378"/>
      <c r="L3" s="378"/>
      <c r="M3" s="378"/>
      <c r="N3" s="378"/>
      <c r="O3" s="378"/>
      <c r="P3" s="378"/>
      <c r="Q3" s="378"/>
      <c r="R3" s="379"/>
      <c r="S3" s="396" t="s">
        <v>341</v>
      </c>
      <c r="T3" s="397"/>
    </row>
    <row r="6" spans="1:20" ht="30" x14ac:dyDescent="0.2">
      <c r="A6" s="389" t="s">
        <v>252</v>
      </c>
      <c r="B6" s="389"/>
      <c r="C6" s="222" t="str">
        <f>+'TALENTO HUMANO'!B13</f>
        <v>JUAN BALLESTEROS</v>
      </c>
      <c r="D6" s="222" t="str">
        <f>+'TALENTO HUMANO'!B14</f>
        <v>PABLO ARCE</v>
      </c>
      <c r="E6" s="222" t="str">
        <f>+'TALENTO HUMANO'!B15</f>
        <v>JAIRO LOZANO</v>
      </c>
      <c r="F6" s="222" t="str">
        <f>+'TALENTO HUMANO'!B16</f>
        <v>GERMÁN PARDO</v>
      </c>
      <c r="G6" s="222" t="str">
        <f>+'TALENTO HUMANO'!$B17</f>
        <v>ANGEL NIÑO</v>
      </c>
      <c r="H6" s="222" t="str">
        <f>+'TALENTO HUMANO'!$B18</f>
        <v>AUDITOR 3</v>
      </c>
      <c r="I6" s="222" t="str">
        <f>+'TALENTO HUMANO'!$B19</f>
        <v>AUDITOR 4</v>
      </c>
      <c r="J6" s="222" t="str">
        <f>+'TALENTO HUMANO'!$B20</f>
        <v>AUDITOR 5</v>
      </c>
      <c r="K6" s="222" t="str">
        <f>+'TALENTO HUMANO'!$B21</f>
        <v>AUDITOR 6</v>
      </c>
      <c r="L6" s="222" t="str">
        <f>+'TALENTO HUMANO'!$B22</f>
        <v>AUDITOR 7</v>
      </c>
      <c r="M6" s="222" t="str">
        <f>+'TALENTO HUMANO'!$B23</f>
        <v>AUDITOR 8</v>
      </c>
      <c r="N6" s="222" t="str">
        <f>+'TALENTO HUMANO'!$B24</f>
        <v>AUDITOR 9</v>
      </c>
      <c r="O6" s="222" t="str">
        <f>+'TALENTO HUMANO'!$B25</f>
        <v>AUDITOR 10</v>
      </c>
      <c r="P6" s="222" t="str">
        <f>+'TALENTO HUMANO'!$B26</f>
        <v>AUDITOR 11</v>
      </c>
      <c r="Q6" s="222" t="str">
        <f>+'TALENTO HUMANO'!$B27</f>
        <v>Contratista 1</v>
      </c>
      <c r="R6" s="222" t="str">
        <f>+'TALENTO HUMANO'!$B28</f>
        <v>Contratista 2</v>
      </c>
      <c r="S6" s="222" t="str">
        <f>+'TALENTO HUMANO'!$B29</f>
        <v>Contratista 3</v>
      </c>
      <c r="T6" s="222" t="str">
        <f>+'TALENTO HUMANO'!$B30</f>
        <v>Contratista 4</v>
      </c>
    </row>
    <row r="7" spans="1:20" ht="45" customHeight="1" thickBot="1" x14ac:dyDescent="0.25">
      <c r="A7" s="223" t="s">
        <v>427</v>
      </c>
      <c r="B7" s="224" t="s">
        <v>428</v>
      </c>
      <c r="C7" s="225" t="s">
        <v>400</v>
      </c>
      <c r="D7" s="225" t="s">
        <v>400</v>
      </c>
      <c r="E7" s="225" t="s">
        <v>400</v>
      </c>
      <c r="F7" s="225" t="s">
        <v>398</v>
      </c>
      <c r="G7" s="225" t="s">
        <v>399</v>
      </c>
      <c r="H7" s="225"/>
      <c r="I7" s="225"/>
      <c r="J7" s="225"/>
      <c r="K7" s="225"/>
      <c r="L7" s="225"/>
      <c r="M7" s="225"/>
      <c r="N7" s="225"/>
      <c r="O7" s="225"/>
      <c r="P7" s="225"/>
      <c r="Q7" s="225"/>
      <c r="R7" s="225"/>
      <c r="S7" s="225"/>
      <c r="T7" s="225"/>
    </row>
    <row r="8" spans="1:20" x14ac:dyDescent="0.2">
      <c r="A8" s="390" t="s">
        <v>243</v>
      </c>
      <c r="B8" s="226" t="s">
        <v>61</v>
      </c>
      <c r="C8" s="227" t="s">
        <v>60</v>
      </c>
      <c r="D8" s="227" t="s">
        <v>149</v>
      </c>
      <c r="E8" s="227" t="s">
        <v>149</v>
      </c>
      <c r="F8" s="227"/>
      <c r="G8" s="227"/>
      <c r="H8" s="227"/>
      <c r="I8" s="227"/>
      <c r="J8" s="227"/>
      <c r="K8" s="227"/>
      <c r="L8" s="227"/>
      <c r="M8" s="227"/>
      <c r="N8" s="227"/>
      <c r="O8" s="227"/>
      <c r="P8" s="227"/>
      <c r="Q8" s="227"/>
      <c r="R8" s="227"/>
      <c r="S8" s="227"/>
      <c r="T8" s="228"/>
    </row>
    <row r="9" spans="1:20" x14ac:dyDescent="0.2">
      <c r="A9" s="391"/>
      <c r="B9" s="229" t="s">
        <v>245</v>
      </c>
      <c r="C9" s="230" t="s">
        <v>403</v>
      </c>
      <c r="D9" s="230" t="s">
        <v>149</v>
      </c>
      <c r="E9" s="230" t="s">
        <v>149</v>
      </c>
      <c r="F9" s="230"/>
      <c r="G9" s="230"/>
      <c r="H9" s="230"/>
      <c r="I9" s="230"/>
      <c r="J9" s="230"/>
      <c r="K9" s="230"/>
      <c r="L9" s="230"/>
      <c r="M9" s="230"/>
      <c r="N9" s="230"/>
      <c r="O9" s="230"/>
      <c r="P9" s="230"/>
      <c r="Q9" s="230"/>
      <c r="R9" s="230"/>
      <c r="S9" s="230"/>
      <c r="T9" s="231"/>
    </row>
    <row r="10" spans="1:20" x14ac:dyDescent="0.2">
      <c r="A10" s="391"/>
      <c r="B10" s="229" t="s">
        <v>262</v>
      </c>
      <c r="C10" s="230" t="s">
        <v>403</v>
      </c>
      <c r="D10" s="230" t="s">
        <v>149</v>
      </c>
      <c r="E10" s="230" t="s">
        <v>149</v>
      </c>
      <c r="F10" s="230"/>
      <c r="G10" s="230"/>
      <c r="H10" s="230"/>
      <c r="I10" s="230"/>
      <c r="J10" s="230"/>
      <c r="K10" s="230"/>
      <c r="L10" s="230"/>
      <c r="M10" s="230"/>
      <c r="N10" s="230"/>
      <c r="O10" s="230"/>
      <c r="P10" s="230"/>
      <c r="Q10" s="230"/>
      <c r="R10" s="230"/>
      <c r="S10" s="230"/>
      <c r="T10" s="231"/>
    </row>
    <row r="11" spans="1:20" ht="15.75" thickBot="1" x14ac:dyDescent="0.25">
      <c r="A11" s="392"/>
      <c r="B11" s="232" t="str">
        <f>CONCATENATE("RIESGO ",A8)</f>
        <v>RIESGO EXPERTICIA</v>
      </c>
      <c r="C11" s="233" t="str">
        <f>IFERROR(VLOOKUP(IFERROR((
_xlfn.IFNA(VLOOKUP(C8,LISTAS!$D$4:$E$6,2,0),0)+
_xlfn.IFNA(VLOOKUP(C9,LISTAS!$D$4:$E$6,2,0),0)+
_xlfn.IFNA(VLOOKUP(C10,LISTAS!$D$4:$E$6,2,0),0))/COUNTA(C8:C10),
""),LISTAS!$J$3:$K$5,2,TRUE),"")</f>
        <v>ALTO</v>
      </c>
      <c r="D11" s="233" t="str">
        <f>IFERROR(VLOOKUP(IFERROR((
_xlfn.IFNA(VLOOKUP(D8,LISTAS!$D$4:$E$6,2,0),0)+
_xlfn.IFNA(VLOOKUP(D9,LISTAS!$D$4:$E$6,2,0),0)+
_xlfn.IFNA(VLOOKUP(D10,LISTAS!$D$4:$E$6,2,0),0))/COUNTA(D8:D10),
""),LISTAS!$J$3:$K$5,2,TRUE),"")</f>
        <v>BAJO</v>
      </c>
      <c r="E11" s="233" t="str">
        <f>IFERROR(VLOOKUP(IFERROR((
_xlfn.IFNA(VLOOKUP(E8,LISTAS!$D$4:$E$6,2,0),0)+
_xlfn.IFNA(VLOOKUP(E9,LISTAS!$D$4:$E$6,2,0),0)+
_xlfn.IFNA(VLOOKUP(E10,LISTAS!$D$4:$E$6,2,0),0))/COUNTA(E8:E10),
""),LISTAS!$J$3:$K$5,2,TRUE),"")</f>
        <v>BAJO</v>
      </c>
      <c r="F11" s="233" t="str">
        <f>IFERROR(VLOOKUP(IFERROR((
_xlfn.IFNA(VLOOKUP(F8,LISTAS!$D$4:$E$6,2,0),0)+
_xlfn.IFNA(VLOOKUP(F9,LISTAS!$D$4:$E$6,2,0),0)+
_xlfn.IFNA(VLOOKUP(F10,LISTAS!$D$4:$E$6,2,0),0))/COUNTA(F8:F10),
""),LISTAS!$J$3:$K$5,2,TRUE),"")</f>
        <v/>
      </c>
      <c r="G11" s="233" t="str">
        <f>IFERROR(VLOOKUP(IFERROR((
_xlfn.IFNA(VLOOKUP(G8,LISTAS!$D$4:$E$6,2,0),0)+
_xlfn.IFNA(VLOOKUP(G9,LISTAS!$D$4:$E$6,2,0),0)+
_xlfn.IFNA(VLOOKUP(G10,LISTAS!$D$4:$E$6,2,0),0))/COUNTA(G8:G10),
""),LISTAS!$J$3:$K$5,2,TRUE),"")</f>
        <v/>
      </c>
      <c r="H11" s="233" t="str">
        <f>IFERROR(VLOOKUP(IFERROR((
_xlfn.IFNA(VLOOKUP(H8,LISTAS!$D$4:$E$6,2,0),0)+
_xlfn.IFNA(VLOOKUP(H9,LISTAS!$D$4:$E$6,2,0),0)+
_xlfn.IFNA(VLOOKUP(H10,LISTAS!$D$4:$E$6,2,0),0))/COUNTA(H8:H10),
""),LISTAS!$J$3:$K$5,2,TRUE),"")</f>
        <v/>
      </c>
      <c r="I11" s="233" t="str">
        <f>IFERROR(VLOOKUP(IFERROR((
_xlfn.IFNA(VLOOKUP(I8,LISTAS!$D$4:$E$6,2,0),0)+
_xlfn.IFNA(VLOOKUP(I9,LISTAS!$D$4:$E$6,2,0),0)+
_xlfn.IFNA(VLOOKUP(I10,LISTAS!$D$4:$E$6,2,0),0))/COUNTA(I8:I10),
""),LISTAS!$J$3:$K$5,2,TRUE),"")</f>
        <v/>
      </c>
      <c r="J11" s="233" t="str">
        <f>IFERROR(VLOOKUP(IFERROR((
_xlfn.IFNA(VLOOKUP(J8,LISTAS!$D$4:$E$6,2,0),0)+
_xlfn.IFNA(VLOOKUP(J9,LISTAS!$D$4:$E$6,2,0),0)+
_xlfn.IFNA(VLOOKUP(J10,LISTAS!$D$4:$E$6,2,0),0))/COUNTA(J8:J10),
""),LISTAS!$J$3:$K$5,2,TRUE),"")</f>
        <v/>
      </c>
      <c r="K11" s="233" t="str">
        <f>IFERROR(VLOOKUP(IFERROR((
_xlfn.IFNA(VLOOKUP(K8,LISTAS!$D$4:$E$6,2,0),0)+
_xlfn.IFNA(VLOOKUP(K9,LISTAS!$D$4:$E$6,2,0),0)+
_xlfn.IFNA(VLOOKUP(K10,LISTAS!$D$4:$E$6,2,0),0))/COUNTA(K8:K10),
""),LISTAS!$J$3:$K$5,2,TRUE),"")</f>
        <v/>
      </c>
      <c r="L11" s="233" t="str">
        <f>IFERROR(VLOOKUP(IFERROR((
_xlfn.IFNA(VLOOKUP(L8,LISTAS!$D$4:$E$6,2,0),0)+
_xlfn.IFNA(VLOOKUP(L9,LISTAS!$D$4:$E$6,2,0),0)+
_xlfn.IFNA(VLOOKUP(L10,LISTAS!$D$4:$E$6,2,0),0))/COUNTA(L8:L10),
""),LISTAS!$J$3:$K$5,2,TRUE),"")</f>
        <v/>
      </c>
      <c r="M11" s="233" t="str">
        <f>IFERROR(VLOOKUP(IFERROR((
_xlfn.IFNA(VLOOKUP(M8,LISTAS!$D$4:$E$6,2,0),0)+
_xlfn.IFNA(VLOOKUP(M9,LISTAS!$D$4:$E$6,2,0),0)+
_xlfn.IFNA(VLOOKUP(M10,LISTAS!$D$4:$E$6,2,0),0))/COUNTA(M8:M10),
""),LISTAS!$J$3:$K$5,2,TRUE),"")</f>
        <v/>
      </c>
      <c r="N11" s="233" t="str">
        <f>IFERROR(VLOOKUP(IFERROR((
_xlfn.IFNA(VLOOKUP(N8,LISTAS!$D$4:$E$6,2,0),0)+
_xlfn.IFNA(VLOOKUP(N9,LISTAS!$D$4:$E$6,2,0),0)+
_xlfn.IFNA(VLOOKUP(N10,LISTAS!$D$4:$E$6,2,0),0))/COUNTA(N8:N10),
""),LISTAS!$J$3:$K$5,2,TRUE),"")</f>
        <v/>
      </c>
      <c r="O11" s="233" t="str">
        <f>IFERROR(VLOOKUP(IFERROR((
_xlfn.IFNA(VLOOKUP(O8,LISTAS!$D$4:$E$6,2,0),0)+
_xlfn.IFNA(VLOOKUP(O9,LISTAS!$D$4:$E$6,2,0),0)+
_xlfn.IFNA(VLOOKUP(O10,LISTAS!$D$4:$E$6,2,0),0))/COUNTA(O8:O10),
""),LISTAS!$J$3:$K$5,2,TRUE),"")</f>
        <v/>
      </c>
      <c r="P11" s="233" t="str">
        <f>IFERROR(VLOOKUP(IFERROR((
_xlfn.IFNA(VLOOKUP(P8,LISTAS!$D$4:$E$6,2,0),0)+
_xlfn.IFNA(VLOOKUP(P9,LISTAS!$D$4:$E$6,2,0),0)+
_xlfn.IFNA(VLOOKUP(P10,LISTAS!$D$4:$E$6,2,0),0))/COUNTA(P8:P10),
""),LISTAS!$J$3:$K$5,2,TRUE),"")</f>
        <v/>
      </c>
      <c r="Q11" s="233" t="str">
        <f>IFERROR(VLOOKUP(IFERROR((
_xlfn.IFNA(VLOOKUP(Q8,LISTAS!$D$4:$E$6,2,0),0)+
_xlfn.IFNA(VLOOKUP(Q9,LISTAS!$D$4:$E$6,2,0),0)+
_xlfn.IFNA(VLOOKUP(Q10,LISTAS!$D$4:$E$6,2,0),0))/COUNTA(Q8:Q10),
""),LISTAS!$J$3:$K$5,2,TRUE),"")</f>
        <v/>
      </c>
      <c r="R11" s="233" t="str">
        <f>IFERROR(VLOOKUP(IFERROR((
_xlfn.IFNA(VLOOKUP(R8,LISTAS!$D$4:$E$6,2,0),0)+
_xlfn.IFNA(VLOOKUP(R9,LISTAS!$D$4:$E$6,2,0),0)+
_xlfn.IFNA(VLOOKUP(R10,LISTAS!$D$4:$E$6,2,0),0))/COUNTA(R8:R10),
""),LISTAS!$J$3:$K$5,2,TRUE),"")</f>
        <v/>
      </c>
      <c r="S11" s="233" t="str">
        <f>IFERROR(VLOOKUP(IFERROR((
_xlfn.IFNA(VLOOKUP(S8,LISTAS!$D$4:$E$6,2,0),0)+
_xlfn.IFNA(VLOOKUP(S9,LISTAS!$D$4:$E$6,2,0),0)+
_xlfn.IFNA(VLOOKUP(S10,LISTAS!$D$4:$E$6,2,0),0))/COUNTA(S8:S10),
""),LISTAS!$J$3:$K$5,2,TRUE),"")</f>
        <v/>
      </c>
      <c r="T11" s="234" t="str">
        <f>IFERROR(VLOOKUP(IFERROR((
_xlfn.IFNA(VLOOKUP(T8,LISTAS!$D$4:$E$6,2,0),0)+
_xlfn.IFNA(VLOOKUP(T9,LISTAS!$D$4:$E$6,2,0),0)+
_xlfn.IFNA(VLOOKUP(T10,LISTAS!$D$4:$E$6,2,0),0))/COUNTA(T8:T10),
""),LISTAS!$J$3:$K$5,2,TRUE),"")</f>
        <v/>
      </c>
    </row>
    <row r="12" spans="1:20" x14ac:dyDescent="0.2">
      <c r="A12" s="393" t="s">
        <v>248</v>
      </c>
      <c r="B12" s="235" t="s">
        <v>401</v>
      </c>
      <c r="C12" s="236" t="s">
        <v>167</v>
      </c>
      <c r="D12" s="236" t="s">
        <v>166</v>
      </c>
      <c r="E12" s="236" t="s">
        <v>166</v>
      </c>
      <c r="F12" s="236"/>
      <c r="G12" s="236"/>
      <c r="H12" s="236"/>
      <c r="I12" s="236"/>
      <c r="J12" s="236"/>
      <c r="K12" s="236"/>
      <c r="L12" s="236"/>
      <c r="M12" s="236"/>
      <c r="N12" s="236"/>
      <c r="O12" s="236"/>
      <c r="P12" s="236"/>
      <c r="Q12" s="236"/>
      <c r="R12" s="236"/>
      <c r="S12" s="236"/>
      <c r="T12" s="237"/>
    </row>
    <row r="13" spans="1:20" x14ac:dyDescent="0.2">
      <c r="A13" s="394"/>
      <c r="B13" s="235" t="s">
        <v>246</v>
      </c>
      <c r="C13" s="236" t="s">
        <v>166</v>
      </c>
      <c r="D13" s="236" t="s">
        <v>166</v>
      </c>
      <c r="E13" s="236" t="s">
        <v>165</v>
      </c>
      <c r="F13" s="236"/>
      <c r="G13" s="236"/>
      <c r="H13" s="236"/>
      <c r="I13" s="236"/>
      <c r="J13" s="236"/>
      <c r="K13" s="236"/>
      <c r="L13" s="236"/>
      <c r="M13" s="236"/>
      <c r="N13" s="236"/>
      <c r="O13" s="236"/>
      <c r="P13" s="236"/>
      <c r="Q13" s="236"/>
      <c r="R13" s="236"/>
      <c r="S13" s="236"/>
      <c r="T13" s="237"/>
    </row>
    <row r="14" spans="1:20" x14ac:dyDescent="0.2">
      <c r="A14" s="394"/>
      <c r="B14" s="235" t="s">
        <v>247</v>
      </c>
      <c r="C14" s="236" t="s">
        <v>165</v>
      </c>
      <c r="D14" s="236" t="s">
        <v>166</v>
      </c>
      <c r="E14" s="236" t="s">
        <v>165</v>
      </c>
      <c r="F14" s="236"/>
      <c r="G14" s="236"/>
      <c r="H14" s="236"/>
      <c r="I14" s="236"/>
      <c r="J14" s="236"/>
      <c r="K14" s="236"/>
      <c r="L14" s="236"/>
      <c r="M14" s="236"/>
      <c r="N14" s="236"/>
      <c r="O14" s="236"/>
      <c r="P14" s="236"/>
      <c r="Q14" s="236"/>
      <c r="R14" s="236"/>
      <c r="S14" s="236"/>
      <c r="T14" s="237"/>
    </row>
    <row r="15" spans="1:20" ht="15.75" thickBot="1" x14ac:dyDescent="0.25">
      <c r="A15" s="395"/>
      <c r="B15" s="238" t="str">
        <f>CONCATENATE("RIESGO ",A12)</f>
        <v xml:space="preserve">RIESGO CONOCIMIENTO </v>
      </c>
      <c r="C15" s="239" t="str">
        <f>IFERROR(VLOOKUP(IFERROR((
_xlfn.IFNA(VLOOKUP(C12,LISTAS!$F$4:$G$6,2,0),0)+
_xlfn.IFNA(VLOOKUP(C13,LISTAS!$F$4:$G$6,2,0),0)+
_xlfn.IFNA(VLOOKUP(C14,LISTAS!$F$4:$G$6,2,0),0))/COUNTA(C12:C14),
""),LISTAS!$J$3:$K$5,2,TRUE),"")</f>
        <v>MEDIO</v>
      </c>
      <c r="D15" s="239" t="str">
        <f>IFERROR(VLOOKUP(IFERROR((
_xlfn.IFNA(VLOOKUP(D12,LISTAS!$F$4:$G$6,2,0),0)+
_xlfn.IFNA(VLOOKUP(D13,LISTAS!$F$4:$G$6,2,0),0)+
_xlfn.IFNA(VLOOKUP(D14,LISTAS!$F$4:$G$6,2,0),0))/COUNTA(D12:D14),
""),LISTAS!$J$3:$K$5,2,TRUE),"")</f>
        <v>MEDIO</v>
      </c>
      <c r="E15" s="239" t="str">
        <f>IFERROR(VLOOKUP(IFERROR((
_xlfn.IFNA(VLOOKUP(E12,LISTAS!$F$4:$G$6,2,0),0)+
_xlfn.IFNA(VLOOKUP(E13,LISTAS!$F$4:$G$6,2,0),0)+
_xlfn.IFNA(VLOOKUP(E14,LISTAS!$F$4:$G$6,2,0),0))/COUNTA(E12:E14),
""),LISTAS!$J$3:$K$5,2,TRUE),"")</f>
        <v>ALTO</v>
      </c>
      <c r="F15" s="239" t="str">
        <f>IFERROR(VLOOKUP(IFERROR((
_xlfn.IFNA(VLOOKUP(F12,LISTAS!$F$4:$G$6,2,0),0)+
_xlfn.IFNA(VLOOKUP(F13,LISTAS!$F$4:$G$6,2,0),0)+
_xlfn.IFNA(VLOOKUP(F14,LISTAS!$F$4:$G$6,2,0),0))/COUNTA(F12:F14),
""),LISTAS!$J$3:$K$5,2,TRUE),"")</f>
        <v/>
      </c>
      <c r="G15" s="239" t="str">
        <f>IFERROR(VLOOKUP(IFERROR((
_xlfn.IFNA(VLOOKUP(G12,LISTAS!$F$4:$G$6,2,0),0)+
_xlfn.IFNA(VLOOKUP(G13,LISTAS!$F$4:$G$6,2,0),0)+
_xlfn.IFNA(VLOOKUP(G14,LISTAS!$F$4:$G$6,2,0),0))/COUNTA(G12:G14),
""),LISTAS!$J$3:$K$5,2,TRUE),"")</f>
        <v/>
      </c>
      <c r="H15" s="239" t="str">
        <f>IFERROR(VLOOKUP(IFERROR((
_xlfn.IFNA(VLOOKUP(H12,LISTAS!$F$4:$G$6,2,0),0)+
_xlfn.IFNA(VLOOKUP(H13,LISTAS!$F$4:$G$6,2,0),0)+
_xlfn.IFNA(VLOOKUP(H14,LISTAS!$F$4:$G$6,2,0),0))/COUNTA(H12:H14),
""),LISTAS!$J$3:$K$5,2,TRUE),"")</f>
        <v/>
      </c>
      <c r="I15" s="239" t="str">
        <f>IFERROR(VLOOKUP(IFERROR((
_xlfn.IFNA(VLOOKUP(I12,LISTAS!$F$4:$G$6,2,0),0)+
_xlfn.IFNA(VLOOKUP(I13,LISTAS!$F$4:$G$6,2,0),0)+
_xlfn.IFNA(VLOOKUP(I14,LISTAS!$F$4:$G$6,2,0),0))/COUNTA(I12:I14),
""),LISTAS!$J$3:$K$5,2,TRUE),"")</f>
        <v/>
      </c>
      <c r="J15" s="239" t="str">
        <f>IFERROR(VLOOKUP(IFERROR((
_xlfn.IFNA(VLOOKUP(J12,LISTAS!$F$4:$G$6,2,0),0)+
_xlfn.IFNA(VLOOKUP(J13,LISTAS!$F$4:$G$6,2,0),0)+
_xlfn.IFNA(VLOOKUP(J14,LISTAS!$F$4:$G$6,2,0),0))/COUNTA(J12:J14),
""),LISTAS!$J$3:$K$5,2,TRUE),"")</f>
        <v/>
      </c>
      <c r="K15" s="239" t="str">
        <f>IFERROR(VLOOKUP(IFERROR((
_xlfn.IFNA(VLOOKUP(K12,LISTAS!$F$4:$G$6,2,0),0)+
_xlfn.IFNA(VLOOKUP(K13,LISTAS!$F$4:$G$6,2,0),0)+
_xlfn.IFNA(VLOOKUP(K14,LISTAS!$F$4:$G$6,2,0),0))/COUNTA(K12:K14),
""),LISTAS!$J$3:$K$5,2,TRUE),"")</f>
        <v/>
      </c>
      <c r="L15" s="239" t="str">
        <f>IFERROR(VLOOKUP(IFERROR((
_xlfn.IFNA(VLOOKUP(L12,LISTAS!$F$4:$G$6,2,0),0)+
_xlfn.IFNA(VLOOKUP(L13,LISTAS!$F$4:$G$6,2,0),0)+
_xlfn.IFNA(VLOOKUP(L14,LISTAS!$F$4:$G$6,2,0),0))/COUNTA(L12:L14),
""),LISTAS!$J$3:$K$5,2,TRUE),"")</f>
        <v/>
      </c>
      <c r="M15" s="239" t="str">
        <f>IFERROR(VLOOKUP(IFERROR((
_xlfn.IFNA(VLOOKUP(M12,LISTAS!$F$4:$G$6,2,0),0)+
_xlfn.IFNA(VLOOKUP(M13,LISTAS!$F$4:$G$6,2,0),0)+
_xlfn.IFNA(VLOOKUP(M14,LISTAS!$F$4:$G$6,2,0),0))/COUNTA(M12:M14),
""),LISTAS!$J$3:$K$5,2,TRUE),"")</f>
        <v/>
      </c>
      <c r="N15" s="239" t="str">
        <f>IFERROR(VLOOKUP(IFERROR((
_xlfn.IFNA(VLOOKUP(N12,LISTAS!$F$4:$G$6,2,0),0)+
_xlfn.IFNA(VLOOKUP(N13,LISTAS!$F$4:$G$6,2,0),0)+
_xlfn.IFNA(VLOOKUP(N14,LISTAS!$F$4:$G$6,2,0),0))/COUNTA(N12:N14),
""),LISTAS!$J$3:$K$5,2,TRUE),"")</f>
        <v/>
      </c>
      <c r="O15" s="239" t="str">
        <f>IFERROR(VLOOKUP(IFERROR((
_xlfn.IFNA(VLOOKUP(O12,LISTAS!$F$4:$G$6,2,0),0)+
_xlfn.IFNA(VLOOKUP(O13,LISTAS!$F$4:$G$6,2,0),0)+
_xlfn.IFNA(VLOOKUP(O14,LISTAS!$F$4:$G$6,2,0),0))/COUNTA(O12:O14),
""),LISTAS!$J$3:$K$5,2,TRUE),"")</f>
        <v/>
      </c>
      <c r="P15" s="239" t="str">
        <f>IFERROR(VLOOKUP(IFERROR((
_xlfn.IFNA(VLOOKUP(P12,LISTAS!$F$4:$G$6,2,0),0)+
_xlfn.IFNA(VLOOKUP(P13,LISTAS!$F$4:$G$6,2,0),0)+
_xlfn.IFNA(VLOOKUP(P14,LISTAS!$F$4:$G$6,2,0),0))/COUNTA(P12:P14),
""),LISTAS!$J$3:$K$5,2,TRUE),"")</f>
        <v/>
      </c>
      <c r="Q15" s="239" t="str">
        <f>IFERROR(VLOOKUP(IFERROR((
_xlfn.IFNA(VLOOKUP(Q12,LISTAS!$F$4:$G$6,2,0),0)+
_xlfn.IFNA(VLOOKUP(Q13,LISTAS!$F$4:$G$6,2,0),0)+
_xlfn.IFNA(VLOOKUP(Q14,LISTAS!$F$4:$G$6,2,0),0))/COUNTA(Q12:Q14),
""),LISTAS!$J$3:$K$5,2,TRUE),"")</f>
        <v/>
      </c>
      <c r="R15" s="239" t="str">
        <f>IFERROR(VLOOKUP(IFERROR((
_xlfn.IFNA(VLOOKUP(R12,LISTAS!$F$4:$G$6,2,0),0)+
_xlfn.IFNA(VLOOKUP(R13,LISTAS!$F$4:$G$6,2,0),0)+
_xlfn.IFNA(VLOOKUP(R14,LISTAS!$F$4:$G$6,2,0),0))/COUNTA(R12:R14),
""),LISTAS!$J$3:$K$5,2,TRUE),"")</f>
        <v/>
      </c>
      <c r="S15" s="239" t="str">
        <f>IFERROR(VLOOKUP(IFERROR((
_xlfn.IFNA(VLOOKUP(S12,LISTAS!$F$4:$G$6,2,0),0)+
_xlfn.IFNA(VLOOKUP(S13,LISTAS!$F$4:$G$6,2,0),0)+
_xlfn.IFNA(VLOOKUP(S14,LISTAS!$F$4:$G$6,2,0),0))/COUNTA(S12:S14),
""),LISTAS!$J$3:$K$5,2,TRUE),"")</f>
        <v/>
      </c>
      <c r="T15" s="239" t="str">
        <f>IFERROR(VLOOKUP(IFERROR((
_xlfn.IFNA(VLOOKUP(T12,LISTAS!$F$4:$G$6,2,0),0)+
_xlfn.IFNA(VLOOKUP(T13,LISTAS!$F$4:$G$6,2,0),0)+
_xlfn.IFNA(VLOOKUP(T14,LISTAS!$F$4:$G$6,2,0),0))/COUNTA(T12:T14),
""),LISTAS!$J$3:$K$5,2,TRUE),"")</f>
        <v/>
      </c>
    </row>
    <row r="16" spans="1:20" x14ac:dyDescent="0.2">
      <c r="A16" s="380" t="s">
        <v>249</v>
      </c>
      <c r="B16" s="240" t="s">
        <v>284</v>
      </c>
      <c r="C16" s="241" t="s">
        <v>165</v>
      </c>
      <c r="D16" s="241" t="s">
        <v>166</v>
      </c>
      <c r="E16" s="241" t="s">
        <v>167</v>
      </c>
      <c r="F16" s="241"/>
      <c r="G16" s="241"/>
      <c r="H16" s="241"/>
      <c r="I16" s="241"/>
      <c r="J16" s="241"/>
      <c r="K16" s="241"/>
      <c r="L16" s="241"/>
      <c r="M16" s="241"/>
      <c r="N16" s="241"/>
      <c r="O16" s="241"/>
      <c r="P16" s="241"/>
      <c r="Q16" s="241"/>
      <c r="R16" s="241"/>
      <c r="S16" s="241"/>
      <c r="T16" s="242"/>
    </row>
    <row r="17" spans="1:20" x14ac:dyDescent="0.2">
      <c r="A17" s="381"/>
      <c r="B17" s="243" t="s">
        <v>285</v>
      </c>
      <c r="C17" s="244"/>
      <c r="D17" s="244" t="s">
        <v>166</v>
      </c>
      <c r="E17" s="244" t="s">
        <v>165</v>
      </c>
      <c r="F17" s="244"/>
      <c r="G17" s="244"/>
      <c r="H17" s="244"/>
      <c r="I17" s="244"/>
      <c r="J17" s="244"/>
      <c r="K17" s="244"/>
      <c r="L17" s="244"/>
      <c r="M17" s="244"/>
      <c r="N17" s="244"/>
      <c r="O17" s="244"/>
      <c r="P17" s="244"/>
      <c r="Q17" s="244"/>
      <c r="R17" s="244"/>
      <c r="S17" s="244"/>
      <c r="T17" s="245"/>
    </row>
    <row r="18" spans="1:20" x14ac:dyDescent="0.2">
      <c r="A18" s="381"/>
      <c r="B18" s="243" t="s">
        <v>287</v>
      </c>
      <c r="C18" s="244"/>
      <c r="D18" s="244" t="s">
        <v>166</v>
      </c>
      <c r="E18" s="244" t="s">
        <v>167</v>
      </c>
      <c r="F18" s="244"/>
      <c r="G18" s="244"/>
      <c r="H18" s="244"/>
      <c r="I18" s="244"/>
      <c r="J18" s="244"/>
      <c r="K18" s="244"/>
      <c r="L18" s="244"/>
      <c r="M18" s="244"/>
      <c r="N18" s="244"/>
      <c r="O18" s="244"/>
      <c r="P18" s="244"/>
      <c r="Q18" s="244"/>
      <c r="R18" s="244"/>
      <c r="S18" s="244"/>
      <c r="T18" s="245"/>
    </row>
    <row r="19" spans="1:20" x14ac:dyDescent="0.2">
      <c r="A19" s="382"/>
      <c r="B19" s="243" t="s">
        <v>286</v>
      </c>
      <c r="C19" s="244"/>
      <c r="D19" s="244" t="s">
        <v>166</v>
      </c>
      <c r="E19" s="244" t="s">
        <v>167</v>
      </c>
      <c r="F19" s="244" t="s">
        <v>166</v>
      </c>
      <c r="G19" s="244"/>
      <c r="H19" s="244"/>
      <c r="I19" s="244"/>
      <c r="J19" s="244"/>
      <c r="K19" s="244"/>
      <c r="L19" s="244"/>
      <c r="M19" s="244"/>
      <c r="N19" s="244"/>
      <c r="O19" s="244"/>
      <c r="P19" s="244"/>
      <c r="Q19" s="244"/>
      <c r="R19" s="244"/>
      <c r="S19" s="244"/>
      <c r="T19" s="245"/>
    </row>
    <row r="20" spans="1:20" ht="15.75" thickBot="1" x14ac:dyDescent="0.25">
      <c r="A20" s="383"/>
      <c r="B20" s="246" t="str">
        <f>CONCATENATE("RIESGO ",A16)</f>
        <v>RIESGO COMPRENSIÓN DE LA AUDITORÍA</v>
      </c>
      <c r="C20" s="247" t="str">
        <f>IFERROR(VLOOKUP(IFERROR((
_xlfn.IFNA(VLOOKUP(C16,LISTAS!$F$4:$G$6,2,0),0)+
_xlfn.IFNA(VLOOKUP(C17,LISTAS!$F$4:$G$6,2,0),0)+
_xlfn.IFNA(VLOOKUP(C18,LISTAS!$F$4:$G$6,2,0),0)+
_xlfn.IFNA(VLOOKUP(C19,LISTAS!$F$4:$G$6,2,0),0))/COUNTA(C16:C19),
""),LISTAS!$J$3:$K$5,2,TRUE),"")</f>
        <v>ALTO</v>
      </c>
      <c r="D20" s="247" t="str">
        <f>IFERROR(VLOOKUP(IFERROR((
_xlfn.IFNA(VLOOKUP(D16,LISTAS!$F$4:$G$6,2,0),0)+
_xlfn.IFNA(VLOOKUP(D17,LISTAS!$F$4:$G$6,2,0),0)+
_xlfn.IFNA(VLOOKUP(D18,LISTAS!$F$4:$G$6,2,0),0)+
_xlfn.IFNA(VLOOKUP(D19,LISTAS!$F$4:$G$6,2,0),0))/COUNTA(D16:D19),
""),LISTAS!$J$3:$K$5,2,TRUE),"")</f>
        <v>MEDIO</v>
      </c>
      <c r="E20" s="247" t="str">
        <f>IFERROR(VLOOKUP(IFERROR((
_xlfn.IFNA(VLOOKUP(E16,LISTAS!$F$4:$G$6,2,0),0)+
_xlfn.IFNA(VLOOKUP(E17,LISTAS!$F$4:$G$6,2,0),0)+
_xlfn.IFNA(VLOOKUP(E18,LISTAS!$F$4:$G$6,2,0),0)+
_xlfn.IFNA(VLOOKUP(E19,LISTAS!$F$4:$G$6,2,0),0))/COUNTA(E16:E19),
""),LISTAS!$J$3:$K$5,2,TRUE),"")</f>
        <v>BAJO</v>
      </c>
      <c r="F20" s="247" t="str">
        <f>IFERROR(VLOOKUP(IFERROR((
_xlfn.IFNA(VLOOKUP(F16,LISTAS!$F$4:$G$6,2,0),0)+
_xlfn.IFNA(VLOOKUP(F17,LISTAS!$F$4:$G$6,2,0),0)+
_xlfn.IFNA(VLOOKUP(F18,LISTAS!$F$4:$G$6,2,0),0)+
_xlfn.IFNA(VLOOKUP(F19,LISTAS!$F$4:$G$6,2,0),0))/COUNTA(F16:F19),
""),LISTAS!$J$3:$K$5,2,TRUE),"")</f>
        <v>MEDIO</v>
      </c>
      <c r="G20" s="247" t="str">
        <f>IFERROR(VLOOKUP(IFERROR((
_xlfn.IFNA(VLOOKUP(G16,LISTAS!$F$4:$G$6,2,0),0)+
_xlfn.IFNA(VLOOKUP(G17,LISTAS!$F$4:$G$6,2,0),0)+
_xlfn.IFNA(VLOOKUP(G18,LISTAS!$F$4:$G$6,2,0),0)+
_xlfn.IFNA(VLOOKUP(G19,LISTAS!$F$4:$G$6,2,0),0))/COUNTA(G16:G19),
""),LISTAS!$J$3:$K$5,2,TRUE),"")</f>
        <v/>
      </c>
      <c r="H20" s="247" t="str">
        <f>IFERROR(VLOOKUP(IFERROR((
_xlfn.IFNA(VLOOKUP(H16,LISTAS!$F$4:$G$6,2,0),0)+
_xlfn.IFNA(VLOOKUP(H17,LISTAS!$F$4:$G$6,2,0),0)+
_xlfn.IFNA(VLOOKUP(H18,LISTAS!$F$4:$G$6,2,0),0)+
_xlfn.IFNA(VLOOKUP(H19,LISTAS!$F$4:$G$6,2,0),0))/COUNTA(H16:H19),
""),LISTAS!$J$3:$K$5,2,TRUE),"")</f>
        <v/>
      </c>
      <c r="I20" s="247" t="str">
        <f>IFERROR(VLOOKUP(IFERROR((
_xlfn.IFNA(VLOOKUP(I16,LISTAS!$F$4:$G$6,2,0),0)+
_xlfn.IFNA(VLOOKUP(I17,LISTAS!$F$4:$G$6,2,0),0)+
_xlfn.IFNA(VLOOKUP(I18,LISTAS!$F$4:$G$6,2,0),0)+
_xlfn.IFNA(VLOOKUP(I19,LISTAS!$F$4:$G$6,2,0),0))/COUNTA(I16:I19),
""),LISTAS!$J$3:$K$5,2,TRUE),"")</f>
        <v/>
      </c>
      <c r="J20" s="247" t="str">
        <f>IFERROR(VLOOKUP(IFERROR((
_xlfn.IFNA(VLOOKUP(J16,LISTAS!$F$4:$G$6,2,0),0)+
_xlfn.IFNA(VLOOKUP(J17,LISTAS!$F$4:$G$6,2,0),0)+
_xlfn.IFNA(VLOOKUP(J18,LISTAS!$F$4:$G$6,2,0),0)+
_xlfn.IFNA(VLOOKUP(J19,LISTAS!$F$4:$G$6,2,0),0))/COUNTA(J16:J19),
""),LISTAS!$J$3:$K$5,2,TRUE),"")</f>
        <v/>
      </c>
      <c r="K20" s="247" t="str">
        <f>IFERROR(VLOOKUP(IFERROR((
_xlfn.IFNA(VLOOKUP(K16,LISTAS!$F$4:$G$6,2,0),0)+
_xlfn.IFNA(VLOOKUP(K17,LISTAS!$F$4:$G$6,2,0),0)+
_xlfn.IFNA(VLOOKUP(K18,LISTAS!$F$4:$G$6,2,0),0)+
_xlfn.IFNA(VLOOKUP(K19,LISTAS!$F$4:$G$6,2,0),0))/COUNTA(K16:K19),
""),LISTAS!$J$3:$K$5,2,TRUE),"")</f>
        <v/>
      </c>
      <c r="L20" s="247" t="str">
        <f>IFERROR(VLOOKUP(IFERROR((
_xlfn.IFNA(VLOOKUP(L16,LISTAS!$F$4:$G$6,2,0),0)+
_xlfn.IFNA(VLOOKUP(L17,LISTAS!$F$4:$G$6,2,0),0)+
_xlfn.IFNA(VLOOKUP(L18,LISTAS!$F$4:$G$6,2,0),0)+
_xlfn.IFNA(VLOOKUP(L19,LISTAS!$F$4:$G$6,2,0),0))/COUNTA(L16:L19),
""),LISTAS!$J$3:$K$5,2,TRUE),"")</f>
        <v/>
      </c>
      <c r="M20" s="247" t="str">
        <f>IFERROR(VLOOKUP(IFERROR((
_xlfn.IFNA(VLOOKUP(M16,LISTAS!$F$4:$G$6,2,0),0)+
_xlfn.IFNA(VLOOKUP(M17,LISTAS!$F$4:$G$6,2,0),0)+
_xlfn.IFNA(VLOOKUP(M18,LISTAS!$F$4:$G$6,2,0),0)+
_xlfn.IFNA(VLOOKUP(M19,LISTAS!$F$4:$G$6,2,0),0))/COUNTA(M16:M19),
""),LISTAS!$J$3:$K$5,2,TRUE),"")</f>
        <v/>
      </c>
      <c r="N20" s="247" t="str">
        <f>IFERROR(VLOOKUP(IFERROR((
_xlfn.IFNA(VLOOKUP(N16,LISTAS!$F$4:$G$6,2,0),0)+
_xlfn.IFNA(VLOOKUP(N17,LISTAS!$F$4:$G$6,2,0),0)+
_xlfn.IFNA(VLOOKUP(N18,LISTAS!$F$4:$G$6,2,0),0)+
_xlfn.IFNA(VLOOKUP(N19,LISTAS!$F$4:$G$6,2,0),0))/COUNTA(N16:N19),
""),LISTAS!$J$3:$K$5,2,TRUE),"")</f>
        <v/>
      </c>
      <c r="O20" s="247" t="str">
        <f>IFERROR(VLOOKUP(IFERROR((
_xlfn.IFNA(VLOOKUP(O16,LISTAS!$F$4:$G$6,2,0),0)+
_xlfn.IFNA(VLOOKUP(O17,LISTAS!$F$4:$G$6,2,0),0)+
_xlfn.IFNA(VLOOKUP(O18,LISTAS!$F$4:$G$6,2,0),0)+
_xlfn.IFNA(VLOOKUP(O19,LISTAS!$F$4:$G$6,2,0),0))/COUNTA(O16:O19),
""),LISTAS!$J$3:$K$5,2,TRUE),"")</f>
        <v/>
      </c>
      <c r="P20" s="247" t="str">
        <f>IFERROR(VLOOKUP(IFERROR((
_xlfn.IFNA(VLOOKUP(P16,LISTAS!$F$4:$G$6,2,0),0)+
_xlfn.IFNA(VLOOKUP(P17,LISTAS!$F$4:$G$6,2,0),0)+
_xlfn.IFNA(VLOOKUP(P18,LISTAS!$F$4:$G$6,2,0),0)+
_xlfn.IFNA(VLOOKUP(P19,LISTAS!$F$4:$G$6,2,0),0))/COUNTA(P16:P19),
""),LISTAS!$J$3:$K$5,2,TRUE),"")</f>
        <v/>
      </c>
      <c r="Q20" s="247" t="str">
        <f>IFERROR(VLOOKUP(IFERROR((
_xlfn.IFNA(VLOOKUP(Q16,LISTAS!$F$4:$G$6,2,0),0)+
_xlfn.IFNA(VLOOKUP(Q17,LISTAS!$F$4:$G$6,2,0),0)+
_xlfn.IFNA(VLOOKUP(Q18,LISTAS!$F$4:$G$6,2,0),0)+
_xlfn.IFNA(VLOOKUP(Q19,LISTAS!$F$4:$G$6,2,0),0))/COUNTA(Q16:Q19),
""),LISTAS!$J$3:$K$5,2,TRUE),"")</f>
        <v/>
      </c>
      <c r="R20" s="247" t="str">
        <f>IFERROR(VLOOKUP(IFERROR((
_xlfn.IFNA(VLOOKUP(R16,LISTAS!$F$4:$G$6,2,0),0)+
_xlfn.IFNA(VLOOKUP(R17,LISTAS!$F$4:$G$6,2,0),0)+
_xlfn.IFNA(VLOOKUP(R18,LISTAS!$F$4:$G$6,2,0),0)+
_xlfn.IFNA(VLOOKUP(R19,LISTAS!$F$4:$G$6,2,0),0))/COUNTA(R16:R19),
""),LISTAS!$J$3:$K$5,2,TRUE),"")</f>
        <v/>
      </c>
      <c r="S20" s="247" t="str">
        <f>IFERROR(VLOOKUP(IFERROR((
_xlfn.IFNA(VLOOKUP(S16,LISTAS!$F$4:$G$6,2,0),0)+
_xlfn.IFNA(VLOOKUP(S17,LISTAS!$F$4:$G$6,2,0),0)+
_xlfn.IFNA(VLOOKUP(S18,LISTAS!$F$4:$G$6,2,0),0)+
_xlfn.IFNA(VLOOKUP(S19,LISTAS!$F$4:$G$6,2,0),0))/COUNTA(S16:S19),
""),LISTAS!$J$3:$K$5,2,TRUE),"")</f>
        <v/>
      </c>
      <c r="T20" s="247" t="str">
        <f>IFERROR(VLOOKUP(IFERROR((
_xlfn.IFNA(VLOOKUP(T16,LISTAS!$F$4:$G$6,2,0),0)+
_xlfn.IFNA(VLOOKUP(T17,LISTAS!$F$4:$G$6,2,0),0)+
_xlfn.IFNA(VLOOKUP(T18,LISTAS!$F$4:$G$6,2,0),0)+
_xlfn.IFNA(VLOOKUP(T19,LISTAS!$F$4:$G$6,2,0),0))/COUNTA(T16:T19),
""),LISTAS!$J$3:$K$5,2,TRUE),"")</f>
        <v/>
      </c>
    </row>
    <row r="21" spans="1:20" ht="28.5" x14ac:dyDescent="0.2">
      <c r="A21" s="384" t="s">
        <v>250</v>
      </c>
      <c r="B21" s="248" t="s">
        <v>171</v>
      </c>
      <c r="C21" s="249" t="s">
        <v>169</v>
      </c>
      <c r="D21" s="249" t="s">
        <v>170</v>
      </c>
      <c r="E21" s="249" t="s">
        <v>63</v>
      </c>
      <c r="F21" s="249" t="s">
        <v>169</v>
      </c>
      <c r="G21" s="249"/>
      <c r="H21" s="249"/>
      <c r="I21" s="249"/>
      <c r="J21" s="249"/>
      <c r="K21" s="249"/>
      <c r="L21" s="249"/>
      <c r="M21" s="249"/>
      <c r="N21" s="249"/>
      <c r="O21" s="249"/>
      <c r="P21" s="249"/>
      <c r="Q21" s="249"/>
      <c r="R21" s="249"/>
      <c r="S21" s="249"/>
      <c r="T21" s="249"/>
    </row>
    <row r="22" spans="1:20" ht="28.5" x14ac:dyDescent="0.2">
      <c r="A22" s="385"/>
      <c r="B22" s="250" t="s">
        <v>251</v>
      </c>
      <c r="C22" s="249" t="s">
        <v>170</v>
      </c>
      <c r="D22" s="249" t="s">
        <v>170</v>
      </c>
      <c r="E22" s="249" t="s">
        <v>63</v>
      </c>
      <c r="F22" s="249" t="s">
        <v>169</v>
      </c>
      <c r="G22" s="249"/>
      <c r="H22" s="249"/>
      <c r="I22" s="249"/>
      <c r="J22" s="249"/>
      <c r="K22" s="249"/>
      <c r="L22" s="249"/>
      <c r="M22" s="249"/>
      <c r="N22" s="249"/>
      <c r="O22" s="249"/>
      <c r="P22" s="249"/>
      <c r="Q22" s="249"/>
      <c r="R22" s="249"/>
      <c r="S22" s="249"/>
      <c r="T22" s="249"/>
    </row>
    <row r="23" spans="1:20" ht="28.5" x14ac:dyDescent="0.2">
      <c r="A23" s="385"/>
      <c r="B23" s="250" t="s">
        <v>142</v>
      </c>
      <c r="C23" s="249" t="s">
        <v>169</v>
      </c>
      <c r="D23" s="249" t="s">
        <v>170</v>
      </c>
      <c r="E23" s="249" t="s">
        <v>63</v>
      </c>
      <c r="F23" s="249" t="s">
        <v>172</v>
      </c>
      <c r="G23" s="249"/>
      <c r="H23" s="249"/>
      <c r="I23" s="249"/>
      <c r="J23" s="249"/>
      <c r="K23" s="249"/>
      <c r="L23" s="249"/>
      <c r="M23" s="249"/>
      <c r="N23" s="249"/>
      <c r="O23" s="249"/>
      <c r="P23" s="249"/>
      <c r="Q23" s="249"/>
      <c r="R23" s="249"/>
      <c r="S23" s="249"/>
      <c r="T23" s="249"/>
    </row>
    <row r="24" spans="1:20" ht="28.5" x14ac:dyDescent="0.2">
      <c r="A24" s="385"/>
      <c r="B24" s="287" t="s">
        <v>144</v>
      </c>
      <c r="C24" s="249" t="s">
        <v>169</v>
      </c>
      <c r="D24" s="249" t="s">
        <v>170</v>
      </c>
      <c r="E24" s="249" t="s">
        <v>63</v>
      </c>
      <c r="F24" s="249" t="s">
        <v>170</v>
      </c>
      <c r="G24" s="249"/>
      <c r="H24" s="249"/>
      <c r="I24" s="249"/>
      <c r="J24" s="249"/>
      <c r="K24" s="249"/>
      <c r="L24" s="249"/>
      <c r="M24" s="249"/>
      <c r="N24" s="249"/>
      <c r="O24" s="249"/>
      <c r="P24" s="249"/>
      <c r="Q24" s="249"/>
      <c r="R24" s="249"/>
      <c r="S24" s="249"/>
      <c r="T24" s="249"/>
    </row>
    <row r="25" spans="1:20" ht="28.5" x14ac:dyDescent="0.2">
      <c r="A25" s="385"/>
      <c r="B25" s="250" t="s">
        <v>143</v>
      </c>
      <c r="C25" s="249" t="s">
        <v>169</v>
      </c>
      <c r="D25" s="249" t="s">
        <v>170</v>
      </c>
      <c r="E25" s="249" t="s">
        <v>63</v>
      </c>
      <c r="F25" s="249"/>
      <c r="G25" s="249"/>
      <c r="H25" s="249"/>
      <c r="I25" s="249"/>
      <c r="J25" s="249"/>
      <c r="K25" s="249"/>
      <c r="L25" s="249"/>
      <c r="M25" s="249"/>
      <c r="N25" s="249"/>
      <c r="O25" s="249"/>
      <c r="P25" s="249"/>
      <c r="Q25" s="249"/>
      <c r="R25" s="249"/>
      <c r="S25" s="249"/>
      <c r="T25" s="249"/>
    </row>
    <row r="26" spans="1:20" x14ac:dyDescent="0.2">
      <c r="A26" s="385"/>
      <c r="B26" s="387" t="s">
        <v>404</v>
      </c>
      <c r="C26" s="251" t="s">
        <v>146</v>
      </c>
      <c r="D26" s="251" t="s">
        <v>290</v>
      </c>
      <c r="E26" s="251" t="s">
        <v>145</v>
      </c>
      <c r="F26" s="251" t="s">
        <v>145</v>
      </c>
      <c r="G26" s="251"/>
      <c r="H26" s="251"/>
      <c r="I26" s="251"/>
      <c r="J26" s="251"/>
      <c r="K26" s="251"/>
      <c r="L26" s="251"/>
      <c r="M26" s="251"/>
      <c r="N26" s="251"/>
      <c r="O26" s="251"/>
      <c r="P26" s="251"/>
      <c r="Q26" s="251"/>
      <c r="R26" s="251"/>
      <c r="S26" s="251"/>
      <c r="T26" s="251"/>
    </row>
    <row r="27" spans="1:20" ht="28.5" x14ac:dyDescent="0.2">
      <c r="A27" s="385"/>
      <c r="B27" s="388"/>
      <c r="C27" s="249" t="s">
        <v>169</v>
      </c>
      <c r="D27" s="249" t="s">
        <v>170</v>
      </c>
      <c r="E27" s="249" t="s">
        <v>63</v>
      </c>
      <c r="F27" s="249"/>
      <c r="G27" s="249"/>
      <c r="H27" s="249"/>
      <c r="I27" s="249"/>
      <c r="J27" s="249"/>
      <c r="K27" s="249"/>
      <c r="L27" s="249"/>
      <c r="M27" s="249"/>
      <c r="N27" s="249"/>
      <c r="O27" s="249"/>
      <c r="P27" s="249"/>
      <c r="Q27" s="249"/>
      <c r="R27" s="249"/>
      <c r="S27" s="249"/>
      <c r="T27" s="249"/>
    </row>
    <row r="28" spans="1:20" ht="28.5" x14ac:dyDescent="0.2">
      <c r="A28" s="385"/>
      <c r="B28" s="250" t="s">
        <v>405</v>
      </c>
      <c r="C28" s="249" t="s">
        <v>63</v>
      </c>
      <c r="D28" s="249" t="s">
        <v>170</v>
      </c>
      <c r="E28" s="249" t="s">
        <v>63</v>
      </c>
      <c r="F28" s="249"/>
      <c r="G28" s="249"/>
      <c r="H28" s="249"/>
      <c r="I28" s="249"/>
      <c r="J28" s="249"/>
      <c r="K28" s="249"/>
      <c r="L28" s="249"/>
      <c r="M28" s="249"/>
      <c r="N28" s="249"/>
      <c r="O28" s="249"/>
      <c r="P28" s="249"/>
      <c r="Q28" s="249"/>
      <c r="R28" s="249"/>
      <c r="S28" s="249"/>
      <c r="T28" s="249"/>
    </row>
    <row r="29" spans="1:20" ht="36" customHeight="1" thickBot="1" x14ac:dyDescent="0.25">
      <c r="A29" s="386"/>
      <c r="B29" s="288" t="str">
        <f>CONCATENATE("RIESGO ",A21)</f>
        <v>RIESGO MANEJO DE HERRAMIENTAS TÉCNICAS Y/O SISTEMAS DE TICS EN PRODUCCIÓN.</v>
      </c>
      <c r="C29" s="252" t="str">
        <f>IFERROR(VLOOKUP(IFERROR((
_xlfn.IFNA(VLOOKUP(C21,LISTAS!$H$4:$I$7,2,0),0)+
_xlfn.IFNA(VLOOKUP(C22,LISTAS!$H$4:$I$7,2,0),0)+
_xlfn.IFNA(VLOOKUP(C23,LISTAS!$H$4:$I$7,2,0),0)+
_xlfn.IFNA(VLOOKUP(C24,LISTAS!$H$4:$I$7,2,0),0)+
_xlfn.IFNA(VLOOKUP(C25,LISTAS!$H$4:$I$7,2,0),0)+
_xlfn.IFNA(VLOOKUP(C27,LISTAS!$H$4:$I$7,2,0),0)+
_xlfn.IFNA(VLOOKUP(C28,LISTAS!$H$4:$I$7,2,0),0))/
(IF(ISBLANK(C26),COUNTA(C21:C28),(COUNTA(C21:C28)-1))),
""),LISTAS!$J$3:$K$5,2,TRUE),"")</f>
        <v>ALTO</v>
      </c>
      <c r="D29" s="252" t="str">
        <f>IFERROR(VLOOKUP(IFERROR((
_xlfn.IFNA(VLOOKUP(D21,LISTAS!$H$4:$I$7,2,0),0)+
_xlfn.IFNA(VLOOKUP(D22,LISTAS!$H$4:$I$7,2,0),0)+
_xlfn.IFNA(VLOOKUP(D23,LISTAS!$H$4:$I$7,2,0),0)+
_xlfn.IFNA(VLOOKUP(D24,LISTAS!$H$4:$I$7,2,0),0)+
_xlfn.IFNA(VLOOKUP(D25,LISTAS!$H$4:$I$7,2,0),0)+
_xlfn.IFNA(VLOOKUP(D27,LISTAS!$H$4:$I$7,2,0),0)+
_xlfn.IFNA(VLOOKUP(D28,LISTAS!$H$4:$I$7,2,0),0))/
(IF(ISBLANK(D26),COUNTA(D21:D28),(COUNTA(D21:D28)-1))),
""),LISTAS!$J$3:$K$5,2,TRUE),"")</f>
        <v>MEDIO</v>
      </c>
      <c r="E29" s="252" t="str">
        <f>IFERROR(VLOOKUP(IFERROR((
_xlfn.IFNA(VLOOKUP(E21,LISTAS!$H$4:$I$7,2,0),0)+
_xlfn.IFNA(VLOOKUP(E22,LISTAS!$H$4:$I$7,2,0),0)+
_xlfn.IFNA(VLOOKUP(E23,LISTAS!$H$4:$I$7,2,0),0)+
_xlfn.IFNA(VLOOKUP(E24,LISTAS!$H$4:$I$7,2,0),0)+
_xlfn.IFNA(VLOOKUP(E25,LISTAS!$H$4:$I$7,2,0),0)+
_xlfn.IFNA(VLOOKUP(E27,LISTAS!$H$4:$I$7,2,0),0)+
_xlfn.IFNA(VLOOKUP(E28,LISTAS!$H$4:$I$7,2,0),0))/
(IF(ISBLANK(E26),COUNTA(E21:E28),(COUNTA(E21:E28)-1))),
""),LISTAS!$J$3:$K$5,2,TRUE),"")</f>
        <v>BAJO</v>
      </c>
      <c r="F29" s="252" t="str">
        <f>IFERROR(VLOOKUP(IFERROR((
_xlfn.IFNA(VLOOKUP(F21,LISTAS!$H$4:$I$7,2,0),0)+
_xlfn.IFNA(VLOOKUP(F22,LISTAS!$H$4:$I$7,2,0),0)+
_xlfn.IFNA(VLOOKUP(F23,LISTAS!$H$4:$I$7,2,0),0)+
_xlfn.IFNA(VLOOKUP(F24,LISTAS!$H$4:$I$7,2,0),0)+
_xlfn.IFNA(VLOOKUP(F25,LISTAS!$H$4:$I$7,2,0),0)+
_xlfn.IFNA(VLOOKUP(F27,LISTAS!$H$4:$I$7,2,0),0)+
_xlfn.IFNA(VLOOKUP(F28,LISTAS!$H$4:$I$7,2,0),0))/
(IF(ISBLANK(F26),COUNTA(F21:F28),(COUNTA(F21:F28)-1))),
""),LISTAS!$J$3:$K$5,2,TRUE),"")</f>
        <v>MEDIO</v>
      </c>
      <c r="G29" s="252" t="str">
        <f>IFERROR(VLOOKUP(IFERROR((
_xlfn.IFNA(VLOOKUP(G21,LISTAS!$H$4:$I$7,2,0),0)+
_xlfn.IFNA(VLOOKUP(G22,LISTAS!$H$4:$I$7,2,0),0)+
_xlfn.IFNA(VLOOKUP(G23,LISTAS!$H$4:$I$7,2,0),0)+
_xlfn.IFNA(VLOOKUP(G24,LISTAS!$H$4:$I$7,2,0),0)+
_xlfn.IFNA(VLOOKUP(G25,LISTAS!$H$4:$I$7,2,0),0)+
_xlfn.IFNA(VLOOKUP(G27,LISTAS!$H$4:$I$7,2,0),0)+
_xlfn.IFNA(VLOOKUP(G28,LISTAS!$H$4:$I$7,2,0),0))/
(IF(ISBLANK(G26),COUNTA(G21:G28),(COUNTA(G21:G28)-1))),
""),LISTAS!$J$3:$K$5,2,TRUE),"")</f>
        <v/>
      </c>
      <c r="H29" s="252" t="str">
        <f>IFERROR(VLOOKUP(IFERROR((
_xlfn.IFNA(VLOOKUP(H21,LISTAS!$H$4:$I$7,2,0),0)+
_xlfn.IFNA(VLOOKUP(H22,LISTAS!$H$4:$I$7,2,0),0)+
_xlfn.IFNA(VLOOKUP(H23,LISTAS!$H$4:$I$7,2,0),0)+
_xlfn.IFNA(VLOOKUP(H24,LISTAS!$H$4:$I$7,2,0),0)+
_xlfn.IFNA(VLOOKUP(H25,LISTAS!$H$4:$I$7,2,0),0)+
_xlfn.IFNA(VLOOKUP(H27,LISTAS!$H$4:$I$7,2,0),0)+
_xlfn.IFNA(VLOOKUP(H28,LISTAS!$H$4:$I$7,2,0),0))/
(IF(ISBLANK(H26),COUNTA(H21:H28),(COUNTA(H21:H28)-1))),
""),LISTAS!$J$3:$K$5,2,TRUE),"")</f>
        <v/>
      </c>
      <c r="I29" s="252" t="str">
        <f>IFERROR(VLOOKUP(IFERROR((
_xlfn.IFNA(VLOOKUP(I21,LISTAS!$H$4:$I$7,2,0),0)+
_xlfn.IFNA(VLOOKUP(I22,LISTAS!$H$4:$I$7,2,0),0)+
_xlfn.IFNA(VLOOKUP(I23,LISTAS!$H$4:$I$7,2,0),0)+
_xlfn.IFNA(VLOOKUP(I24,LISTAS!$H$4:$I$7,2,0),0)+
_xlfn.IFNA(VLOOKUP(I25,LISTAS!$H$4:$I$7,2,0),0)+
_xlfn.IFNA(VLOOKUP(I27,LISTAS!$H$4:$I$7,2,0),0)+
_xlfn.IFNA(VLOOKUP(I28,LISTAS!$H$4:$I$7,2,0),0))/
(IF(ISBLANK(I26),COUNTA(I21:I28),(COUNTA(I21:I28)-1))),
""),LISTAS!$J$3:$K$5,2,TRUE),"")</f>
        <v/>
      </c>
      <c r="J29" s="252" t="str">
        <f>IFERROR(VLOOKUP(IFERROR((
_xlfn.IFNA(VLOOKUP(J21,LISTAS!$H$4:$I$7,2,0),0)+
_xlfn.IFNA(VLOOKUP(J22,LISTAS!$H$4:$I$7,2,0),0)+
_xlfn.IFNA(VLOOKUP(J23,LISTAS!$H$4:$I$7,2,0),0)+
_xlfn.IFNA(VLOOKUP(J24,LISTAS!$H$4:$I$7,2,0),0)+
_xlfn.IFNA(VLOOKUP(J25,LISTAS!$H$4:$I$7,2,0),0)+
_xlfn.IFNA(VLOOKUP(J27,LISTAS!$H$4:$I$7,2,0),0)+
_xlfn.IFNA(VLOOKUP(J28,LISTAS!$H$4:$I$7,2,0),0))/
(IF(ISBLANK(J26),COUNTA(J21:J28),(COUNTA(J21:J28)-1))),
""),LISTAS!$J$3:$K$5,2,TRUE),"")</f>
        <v/>
      </c>
      <c r="K29" s="252" t="str">
        <f>IFERROR(VLOOKUP(IFERROR((
_xlfn.IFNA(VLOOKUP(K21,LISTAS!$H$4:$I$7,2,0),0)+
_xlfn.IFNA(VLOOKUP(K22,LISTAS!$H$4:$I$7,2,0),0)+
_xlfn.IFNA(VLOOKUP(K23,LISTAS!$H$4:$I$7,2,0),0)+
_xlfn.IFNA(VLOOKUP(K24,LISTAS!$H$4:$I$7,2,0),0)+
_xlfn.IFNA(VLOOKUP(K25,LISTAS!$H$4:$I$7,2,0),0)+
_xlfn.IFNA(VLOOKUP(K27,LISTAS!$H$4:$I$7,2,0),0)+
_xlfn.IFNA(VLOOKUP(K28,LISTAS!$H$4:$I$7,2,0),0))/
(IF(ISBLANK(K26),COUNTA(K21:K28),(COUNTA(K21:K28)-1))),
""),LISTAS!$J$3:$K$5,2,TRUE),"")</f>
        <v/>
      </c>
      <c r="L29" s="252" t="str">
        <f>IFERROR(VLOOKUP(IFERROR((
_xlfn.IFNA(VLOOKUP(L21,LISTAS!$H$4:$I$7,2,0),0)+
_xlfn.IFNA(VLOOKUP(L22,LISTAS!$H$4:$I$7,2,0),0)+
_xlfn.IFNA(VLOOKUP(L23,LISTAS!$H$4:$I$7,2,0),0)+
_xlfn.IFNA(VLOOKUP(L24,LISTAS!$H$4:$I$7,2,0),0)+
_xlfn.IFNA(VLOOKUP(L25,LISTAS!$H$4:$I$7,2,0),0)+
_xlfn.IFNA(VLOOKUP(L27,LISTAS!$H$4:$I$7,2,0),0)+
_xlfn.IFNA(VLOOKUP(L28,LISTAS!$H$4:$I$7,2,0),0))/
(IF(ISBLANK(L26),COUNTA(L21:L28),(COUNTA(L21:L28)-1))),
""),LISTAS!$J$3:$K$5,2,TRUE),"")</f>
        <v/>
      </c>
      <c r="M29" s="252" t="str">
        <f>IFERROR(VLOOKUP(IFERROR((
_xlfn.IFNA(VLOOKUP(M21,LISTAS!$H$4:$I$7,2,0),0)+
_xlfn.IFNA(VLOOKUP(M22,LISTAS!$H$4:$I$7,2,0),0)+
_xlfn.IFNA(VLOOKUP(M23,LISTAS!$H$4:$I$7,2,0),0)+
_xlfn.IFNA(VLOOKUP(M24,LISTAS!$H$4:$I$7,2,0),0)+
_xlfn.IFNA(VLOOKUP(M25,LISTAS!$H$4:$I$7,2,0),0)+
_xlfn.IFNA(VLOOKUP(M27,LISTAS!$H$4:$I$7,2,0),0)+
_xlfn.IFNA(VLOOKUP(M28,LISTAS!$H$4:$I$7,2,0),0))/
(IF(ISBLANK(M26),COUNTA(M21:M28),(COUNTA(M21:M28)-1))),
""),LISTAS!$J$3:$K$5,2,TRUE),"")</f>
        <v/>
      </c>
      <c r="N29" s="252" t="str">
        <f>IFERROR(VLOOKUP(IFERROR((
_xlfn.IFNA(VLOOKUP(N21,LISTAS!$H$4:$I$7,2,0),0)+
_xlfn.IFNA(VLOOKUP(N22,LISTAS!$H$4:$I$7,2,0),0)+
_xlfn.IFNA(VLOOKUP(N23,LISTAS!$H$4:$I$7,2,0),0)+
_xlfn.IFNA(VLOOKUP(N24,LISTAS!$H$4:$I$7,2,0),0)+
_xlfn.IFNA(VLOOKUP(N25,LISTAS!$H$4:$I$7,2,0),0)+
_xlfn.IFNA(VLOOKUP(N27,LISTAS!$H$4:$I$7,2,0),0)+
_xlfn.IFNA(VLOOKUP(N28,LISTAS!$H$4:$I$7,2,0),0))/
(IF(ISBLANK(N26),COUNTA(N21:N28),(COUNTA(N21:N28)-1))),
""),LISTAS!$J$3:$K$5,2,TRUE),"")</f>
        <v/>
      </c>
      <c r="O29" s="252" t="str">
        <f>IFERROR(VLOOKUP(IFERROR((
_xlfn.IFNA(VLOOKUP(O21,LISTAS!$H$4:$I$7,2,0),0)+
_xlfn.IFNA(VLOOKUP(O22,LISTAS!$H$4:$I$7,2,0),0)+
_xlfn.IFNA(VLOOKUP(O23,LISTAS!$H$4:$I$7,2,0),0)+
_xlfn.IFNA(VLOOKUP(O24,LISTAS!$H$4:$I$7,2,0),0)+
_xlfn.IFNA(VLOOKUP(O25,LISTAS!$H$4:$I$7,2,0),0)+
_xlfn.IFNA(VLOOKUP(O27,LISTAS!$H$4:$I$7,2,0),0)+
_xlfn.IFNA(VLOOKUP(O28,LISTAS!$H$4:$I$7,2,0),0))/
(IF(ISBLANK(O26),COUNTA(O21:O28),(COUNTA(O21:O28)-1))),
""),LISTAS!$J$3:$K$5,2,TRUE),"")</f>
        <v/>
      </c>
      <c r="P29" s="252" t="str">
        <f>IFERROR(VLOOKUP(IFERROR((
_xlfn.IFNA(VLOOKUP(P21,LISTAS!$H$4:$I$7,2,0),0)+
_xlfn.IFNA(VLOOKUP(P22,LISTAS!$H$4:$I$7,2,0),0)+
_xlfn.IFNA(VLOOKUP(P23,LISTAS!$H$4:$I$7,2,0),0)+
_xlfn.IFNA(VLOOKUP(P24,LISTAS!$H$4:$I$7,2,0),0)+
_xlfn.IFNA(VLOOKUP(P25,LISTAS!$H$4:$I$7,2,0),0)+
_xlfn.IFNA(VLOOKUP(P27,LISTAS!$H$4:$I$7,2,0),0)+
_xlfn.IFNA(VLOOKUP(P28,LISTAS!$H$4:$I$7,2,0),0))/
(IF(ISBLANK(P26),COUNTA(P21:P28),(COUNTA(P21:P28)-1))),
""),LISTAS!$J$3:$K$5,2,TRUE),"")</f>
        <v/>
      </c>
      <c r="Q29" s="252" t="str">
        <f>IFERROR(VLOOKUP(IFERROR((
_xlfn.IFNA(VLOOKUP(Q21,LISTAS!$H$4:$I$7,2,0),0)+
_xlfn.IFNA(VLOOKUP(Q22,LISTAS!$H$4:$I$7,2,0),0)+
_xlfn.IFNA(VLOOKUP(Q23,LISTAS!$H$4:$I$7,2,0),0)+
_xlfn.IFNA(VLOOKUP(Q24,LISTAS!$H$4:$I$7,2,0),0)+
_xlfn.IFNA(VLOOKUP(Q25,LISTAS!$H$4:$I$7,2,0),0)+
_xlfn.IFNA(VLOOKUP(Q27,LISTAS!$H$4:$I$7,2,0),0)+
_xlfn.IFNA(VLOOKUP(Q28,LISTAS!$H$4:$I$7,2,0),0))/
(IF(ISBLANK(Q26),COUNTA(Q21:Q28),(COUNTA(Q21:Q28)-1))),
""),LISTAS!$J$3:$K$5,2,TRUE),"")</f>
        <v/>
      </c>
      <c r="R29" s="252" t="str">
        <f>IFERROR(VLOOKUP(IFERROR((
_xlfn.IFNA(VLOOKUP(R21,LISTAS!$H$4:$I$7,2,0),0)+
_xlfn.IFNA(VLOOKUP(R22,LISTAS!$H$4:$I$7,2,0),0)+
_xlfn.IFNA(VLOOKUP(R23,LISTAS!$H$4:$I$7,2,0),0)+
_xlfn.IFNA(VLOOKUP(R24,LISTAS!$H$4:$I$7,2,0),0)+
_xlfn.IFNA(VLOOKUP(R25,LISTAS!$H$4:$I$7,2,0),0)+
_xlfn.IFNA(VLOOKUP(R27,LISTAS!$H$4:$I$7,2,0),0)+
_xlfn.IFNA(VLOOKUP(R28,LISTAS!$H$4:$I$7,2,0),0))/
(IF(ISBLANK(R26),COUNTA(R21:R28),(COUNTA(R21:R28)-1))),
""),LISTAS!$J$3:$K$5,2,TRUE),"")</f>
        <v/>
      </c>
      <c r="S29" s="252" t="str">
        <f>IFERROR(VLOOKUP(IFERROR((
_xlfn.IFNA(VLOOKUP(S21,LISTAS!$H$4:$I$7,2,0),0)+
_xlfn.IFNA(VLOOKUP(S22,LISTAS!$H$4:$I$7,2,0),0)+
_xlfn.IFNA(VLOOKUP(S23,LISTAS!$H$4:$I$7,2,0),0)+
_xlfn.IFNA(VLOOKUP(S24,LISTAS!$H$4:$I$7,2,0),0)+
_xlfn.IFNA(VLOOKUP(S25,LISTAS!$H$4:$I$7,2,0),0)+
_xlfn.IFNA(VLOOKUP(S27,LISTAS!$H$4:$I$7,2,0),0)+
_xlfn.IFNA(VLOOKUP(S28,LISTAS!$H$4:$I$7,2,0),0))/
(IF(ISBLANK(S26),COUNTA(S21:S28),(COUNTA(S21:S28)-1))),
""),LISTAS!$J$3:$K$5,2,TRUE),"")</f>
        <v/>
      </c>
      <c r="T29" s="252" t="str">
        <f>IFERROR(VLOOKUP(IFERROR((
_xlfn.IFNA(VLOOKUP(T21,LISTAS!$H$4:$I$7,2,0),0)+
_xlfn.IFNA(VLOOKUP(T22,LISTAS!$H$4:$I$7,2,0),0)+
_xlfn.IFNA(VLOOKUP(T23,LISTAS!$H$4:$I$7,2,0),0)+
_xlfn.IFNA(VLOOKUP(T24,LISTAS!$H$4:$I$7,2,0),0)+
_xlfn.IFNA(VLOOKUP(T25,LISTAS!$H$4:$I$7,2,0),0)+
_xlfn.IFNA(VLOOKUP(T27,LISTAS!$H$4:$I$7,2,0),0)+
_xlfn.IFNA(VLOOKUP(T28,LISTAS!$H$4:$I$7,2,0),0))/
(IF(ISBLANK(T26),COUNTA(T21:T28),(COUNTA(T21:T28)-1))),
""),LISTAS!$J$3:$K$5,2,TRUE),"")</f>
        <v/>
      </c>
    </row>
    <row r="31" spans="1:20" ht="15" x14ac:dyDescent="0.25">
      <c r="B31" s="253" t="s">
        <v>263</v>
      </c>
      <c r="C31" s="298">
        <f>IFERROR(
(_xlfn.IFNA(VLOOKUP(C7,LISTAS!$B$4:$C$5,2,0),0)+
_xlfn.IFNA(VLOOKUP(C8,LISTAS!$D$4:$E$6,2,0),0)+
_xlfn.IFNA(VLOOKUP(C9,LISTAS!$D$4:$E$6,2,0),0)+
_xlfn.IFNA(VLOOKUP(C10,LISTAS!$D$4:$E$6,2,0),0)+
_xlfn.IFNA(VLOOKUP(C12,LISTAS!$F$4:$G$6,2,0),0)+
_xlfn.IFNA(VLOOKUP(C13,LISTAS!$F$4:$G$6,2,0),0)+
_xlfn.IFNA(VLOOKUP(C14,LISTAS!$F$4:$G$6,2,0),0)+
_xlfn.IFNA(VLOOKUP(C16,LISTAS!$F$4:$G$6,2,0),0)+
_xlfn.IFNA(VLOOKUP(C17,LISTAS!$F$4:$G$6,2,0),0)+
_xlfn.IFNA(VLOOKUP(C18,LISTAS!$F$4:$G$6,2,0),0)+
_xlfn.IFNA(VLOOKUP(C19,LISTAS!$F$4:$G$6,2,0),0)+
_xlfn.IFNA(VLOOKUP(C21,LISTAS!$H$4:$I$7,2,0),0)+
_xlfn.IFNA(VLOOKUP(C22,LISTAS!$H$4:$I$7,2,0),0)+
_xlfn.IFNA(VLOOKUP(C23,LISTAS!$H$4:$I$7,2,0),0)+
_xlfn.IFNA(VLOOKUP(C24,LISTAS!$H$4:$I$7,2,0),0)+
_xlfn.IFNA(VLOOKUP(C25,LISTAS!$H$4:$I$7,2,0),0)+
_xlfn.IFNA(VLOOKUP(C27,LISTAS!$H$4:$I$7,2,0),0)+
_xlfn.IFNA(VLOOKUP(C28,LISTAS!$H$4:$I$7,2,0),0))
/(IF(ISBLANK(C26),(COUNTA(C7:C29)-4),(COUNTA(C7:C29)-5))),"")</f>
        <v>2.3333333333333335</v>
      </c>
      <c r="D31" s="298">
        <f>IFERROR(
(_xlfn.IFNA(VLOOKUP(D7,LISTAS!$B$4:$C$5,2,0),0)+
_xlfn.IFNA(VLOOKUP(D8,LISTAS!$D$4:$E$6,2,0),0)+
_xlfn.IFNA(VLOOKUP(D9,LISTAS!$D$4:$E$6,2,0),0)+
_xlfn.IFNA(VLOOKUP(D10,LISTAS!$D$4:$E$6,2,0),0)+
_xlfn.IFNA(VLOOKUP(D12,LISTAS!$F$4:$G$6,2,0),0)+
_xlfn.IFNA(VLOOKUP(D13,LISTAS!$F$4:$G$6,2,0),0)+
_xlfn.IFNA(VLOOKUP(D14,LISTAS!$F$4:$G$6,2,0),0)+
_xlfn.IFNA(VLOOKUP(D16,LISTAS!$F$4:$G$6,2,0),0)+
_xlfn.IFNA(VLOOKUP(D17,LISTAS!$F$4:$G$6,2,0),0)+
_xlfn.IFNA(VLOOKUP(D18,LISTAS!$F$4:$G$6,2,0),0)+
_xlfn.IFNA(VLOOKUP(D19,LISTAS!$F$4:$G$6,2,0),0)+
_xlfn.IFNA(VLOOKUP(D21,LISTAS!$H$4:$I$7,2,0),0)+
_xlfn.IFNA(VLOOKUP(D22,LISTAS!$H$4:$I$7,2,0),0)+
_xlfn.IFNA(VLOOKUP(D23,LISTAS!$H$4:$I$7,2,0),0)+
_xlfn.IFNA(VLOOKUP(D24,LISTAS!$H$4:$I$7,2,0),0)+
_xlfn.IFNA(VLOOKUP(D25,LISTAS!$H$4:$I$7,2,0),0)+
_xlfn.IFNA(VLOOKUP(D27,LISTAS!$H$4:$I$7,2,0),0)+
_xlfn.IFNA(VLOOKUP(D28,LISTAS!$H$4:$I$7,2,0),0))
/(IF(ISBLANK(D26),(COUNTA(D7:D29)-4),(COUNTA(D7:D29)-5))),"")</f>
        <v>1.7222222222222223</v>
      </c>
      <c r="E31" s="298">
        <f>IFERROR(
(_xlfn.IFNA(VLOOKUP(E7,LISTAS!$B$4:$C$5,2,0),0)+
_xlfn.IFNA(VLOOKUP(E8,LISTAS!$D$4:$E$6,2,0),0)+
_xlfn.IFNA(VLOOKUP(E9,LISTAS!$D$4:$E$6,2,0),0)+
_xlfn.IFNA(VLOOKUP(E10,LISTAS!$D$4:$E$6,2,0),0)+
_xlfn.IFNA(VLOOKUP(E12,LISTAS!$F$4:$G$6,2,0),0)+
_xlfn.IFNA(VLOOKUP(E13,LISTAS!$F$4:$G$6,2,0),0)+
_xlfn.IFNA(VLOOKUP(E14,LISTAS!$F$4:$G$6,2,0),0)+
_xlfn.IFNA(VLOOKUP(E16,LISTAS!$F$4:$G$6,2,0),0)+
_xlfn.IFNA(VLOOKUP(E17,LISTAS!$F$4:$G$6,2,0),0)+
_xlfn.IFNA(VLOOKUP(E18,LISTAS!$F$4:$G$6,2,0),0)+
_xlfn.IFNA(VLOOKUP(E19,LISTAS!$F$4:$G$6,2,0),0)+
_xlfn.IFNA(VLOOKUP(E21,LISTAS!$H$4:$I$7,2,0),0)+
_xlfn.IFNA(VLOOKUP(E22,LISTAS!$H$4:$I$7,2,0),0)+
_xlfn.IFNA(VLOOKUP(E23,LISTAS!$H$4:$I$7,2,0),0)+
_xlfn.IFNA(VLOOKUP(E24,LISTAS!$H$4:$I$7,2,0),0)+
_xlfn.IFNA(VLOOKUP(E25,LISTAS!$H$4:$I$7,2,0),0)+
_xlfn.IFNA(VLOOKUP(E27,LISTAS!$H$4:$I$7,2,0),0)+
_xlfn.IFNA(VLOOKUP(E28,LISTAS!$H$4:$I$7,2,0),0))
/(IF(ISBLANK(E26),(COUNTA(E7:E29)-4),(COUNTA(E7:E29)-5))),"")</f>
        <v>1.3333333333333333</v>
      </c>
      <c r="F31" s="298">
        <f>IFERROR(
(_xlfn.IFNA(VLOOKUP(F7,LISTAS!$B$4:$C$5,2,0),0)+
_xlfn.IFNA(VLOOKUP(F8,LISTAS!$D$4:$E$6,2,0),0)+
_xlfn.IFNA(VLOOKUP(F9,LISTAS!$D$4:$E$6,2,0),0)+
_xlfn.IFNA(VLOOKUP(F10,LISTAS!$D$4:$E$6,2,0),0)+
_xlfn.IFNA(VLOOKUP(F12,LISTAS!$F$4:$G$6,2,0),0)+
_xlfn.IFNA(VLOOKUP(F13,LISTAS!$F$4:$G$6,2,0),0)+
_xlfn.IFNA(VLOOKUP(F14,LISTAS!$F$4:$G$6,2,0),0)+
_xlfn.IFNA(VLOOKUP(F16,LISTAS!$F$4:$G$6,2,0),0)+
_xlfn.IFNA(VLOOKUP(F17,LISTAS!$F$4:$G$6,2,0),0)+
_xlfn.IFNA(VLOOKUP(F18,LISTAS!$F$4:$G$6,2,0),0)+
_xlfn.IFNA(VLOOKUP(F19,LISTAS!$F$4:$G$6,2,0),0)+
_xlfn.IFNA(VLOOKUP(F21,LISTAS!$H$4:$I$7,2,0),0)+
_xlfn.IFNA(VLOOKUP(F22,LISTAS!$H$4:$I$7,2,0),0)+
_xlfn.IFNA(VLOOKUP(F23,LISTAS!$H$4:$I$7,2,0),0)+
_xlfn.IFNA(VLOOKUP(F24,LISTAS!$H$4:$I$7,2,0),0)+
_xlfn.IFNA(VLOOKUP(F25,LISTAS!$H$4:$I$7,2,0),0)+
_xlfn.IFNA(VLOOKUP(F27,LISTAS!$H$4:$I$7,2,0),0)+
_xlfn.IFNA(VLOOKUP(F28,LISTAS!$H$4:$I$7,2,0),0))
/(IF(ISBLANK(F26),(COUNTA(F7:F29)-4),(COUNTA(F7:F29)-5))),"")</f>
        <v>2</v>
      </c>
      <c r="G31" s="298">
        <f>IFERROR(
(_xlfn.IFNA(VLOOKUP(G7,LISTAS!$B$4:$C$5,2,0),0)+
_xlfn.IFNA(VLOOKUP(G8,LISTAS!$D$4:$E$6,2,0),0)+
_xlfn.IFNA(VLOOKUP(G9,LISTAS!$D$4:$E$6,2,0),0)+
_xlfn.IFNA(VLOOKUP(G10,LISTAS!$D$4:$E$6,2,0),0)+
_xlfn.IFNA(VLOOKUP(G12,LISTAS!$F$4:$G$6,2,0),0)+
_xlfn.IFNA(VLOOKUP(G13,LISTAS!$F$4:$G$6,2,0),0)+
_xlfn.IFNA(VLOOKUP(G14,LISTAS!$F$4:$G$6,2,0),0)+
_xlfn.IFNA(VLOOKUP(G16,LISTAS!$F$4:$G$6,2,0),0)+
_xlfn.IFNA(VLOOKUP(G17,LISTAS!$F$4:$G$6,2,0),0)+
_xlfn.IFNA(VLOOKUP(G18,LISTAS!$F$4:$G$6,2,0),0)+
_xlfn.IFNA(VLOOKUP(G19,LISTAS!$F$4:$G$6,2,0),0)+
_xlfn.IFNA(VLOOKUP(G21,LISTAS!$H$4:$I$7,2,0),0)+
_xlfn.IFNA(VLOOKUP(G22,LISTAS!$H$4:$I$7,2,0),0)+
_xlfn.IFNA(VLOOKUP(G23,LISTAS!$H$4:$I$7,2,0),0)+
_xlfn.IFNA(VLOOKUP(G24,LISTAS!$H$4:$I$7,2,0),0)+
_xlfn.IFNA(VLOOKUP(G25,LISTAS!$H$4:$I$7,2,0),0)+
_xlfn.IFNA(VLOOKUP(G27,LISTAS!$H$4:$I$7,2,0),0)+
_xlfn.IFNA(VLOOKUP(G28,LISTAS!$H$4:$I$7,2,0),0))
/(IF(ISBLANK(G26),(COUNTA(G7:G29)-4),(COUNTA(G7:G29)-5))),"")</f>
        <v>3</v>
      </c>
      <c r="H31" s="298" t="str">
        <f>IFERROR(
(_xlfn.IFNA(VLOOKUP(H7,LISTAS!$B$4:$C$5,2,0),0)+
_xlfn.IFNA(VLOOKUP(H8,LISTAS!$D$4:$E$6,2,0),0)+
_xlfn.IFNA(VLOOKUP(H9,LISTAS!$D$4:$E$6,2,0),0)+
_xlfn.IFNA(VLOOKUP(H10,LISTAS!$D$4:$E$6,2,0),0)+
_xlfn.IFNA(VLOOKUP(H12,LISTAS!$F$4:$G$6,2,0),0)+
_xlfn.IFNA(VLOOKUP(H13,LISTAS!$F$4:$G$6,2,0),0)+
_xlfn.IFNA(VLOOKUP(H14,LISTAS!$F$4:$G$6,2,0),0)+
_xlfn.IFNA(VLOOKUP(H16,LISTAS!$F$4:$G$6,2,0),0)+
_xlfn.IFNA(VLOOKUP(H17,LISTAS!$F$4:$G$6,2,0),0)+
_xlfn.IFNA(VLOOKUP(H18,LISTAS!$F$4:$G$6,2,0),0)+
_xlfn.IFNA(VLOOKUP(H19,LISTAS!$F$4:$G$6,2,0),0)+
_xlfn.IFNA(VLOOKUP(H21,LISTAS!$H$4:$I$7,2,0),0)+
_xlfn.IFNA(VLOOKUP(H22,LISTAS!$H$4:$I$7,2,0),0)+
_xlfn.IFNA(VLOOKUP(H23,LISTAS!$H$4:$I$7,2,0),0)+
_xlfn.IFNA(VLOOKUP(H24,LISTAS!$H$4:$I$7,2,0),0)+
_xlfn.IFNA(VLOOKUP(H25,LISTAS!$H$4:$I$7,2,0),0)+
_xlfn.IFNA(VLOOKUP(H27,LISTAS!$H$4:$I$7,2,0),0)+
_xlfn.IFNA(VLOOKUP(H28,LISTAS!$H$4:$I$7,2,0),0))
/(IF(ISBLANK(H26),(COUNTA(H7:H29)-4),(COUNTA(H7:H29)-5))),"")</f>
        <v/>
      </c>
      <c r="I31" s="298" t="str">
        <f>IFERROR(
(_xlfn.IFNA(VLOOKUP(I7,LISTAS!$B$4:$C$5,2,0),0)+
_xlfn.IFNA(VLOOKUP(I8,LISTAS!$D$4:$E$6,2,0),0)+
_xlfn.IFNA(VLOOKUP(I9,LISTAS!$D$4:$E$6,2,0),0)+
_xlfn.IFNA(VLOOKUP(I10,LISTAS!$D$4:$E$6,2,0),0)+
_xlfn.IFNA(VLOOKUP(I12,LISTAS!$F$4:$G$6,2,0),0)+
_xlfn.IFNA(VLOOKUP(I13,LISTAS!$F$4:$G$6,2,0),0)+
_xlfn.IFNA(VLOOKUP(I14,LISTAS!$F$4:$G$6,2,0),0)+
_xlfn.IFNA(VLOOKUP(I16,LISTAS!$F$4:$G$6,2,0),0)+
_xlfn.IFNA(VLOOKUP(I17,LISTAS!$F$4:$G$6,2,0),0)+
_xlfn.IFNA(VLOOKUP(I18,LISTAS!$F$4:$G$6,2,0),0)+
_xlfn.IFNA(VLOOKUP(I19,LISTAS!$F$4:$G$6,2,0),0)+
_xlfn.IFNA(VLOOKUP(I21,LISTAS!$H$4:$I$7,2,0),0)+
_xlfn.IFNA(VLOOKUP(I22,LISTAS!$H$4:$I$7,2,0),0)+
_xlfn.IFNA(VLOOKUP(I23,LISTAS!$H$4:$I$7,2,0),0)+
_xlfn.IFNA(VLOOKUP(I24,LISTAS!$H$4:$I$7,2,0),0)+
_xlfn.IFNA(VLOOKUP(I25,LISTAS!$H$4:$I$7,2,0),0)+
_xlfn.IFNA(VLOOKUP(I27,LISTAS!$H$4:$I$7,2,0),0)+
_xlfn.IFNA(VLOOKUP(I28,LISTAS!$H$4:$I$7,2,0),0))
/(IF(ISBLANK(I26),(COUNTA(I7:I29)-4),(COUNTA(I7:I29)-5))),"")</f>
        <v/>
      </c>
      <c r="J31" s="298" t="str">
        <f>IFERROR(
(_xlfn.IFNA(VLOOKUP(J7,LISTAS!$B$4:$C$5,2,0),0)+
_xlfn.IFNA(VLOOKUP(J8,LISTAS!$D$4:$E$6,2,0),0)+
_xlfn.IFNA(VLOOKUP(J9,LISTAS!$D$4:$E$6,2,0),0)+
_xlfn.IFNA(VLOOKUP(J10,LISTAS!$D$4:$E$6,2,0),0)+
_xlfn.IFNA(VLOOKUP(J12,LISTAS!$F$4:$G$6,2,0),0)+
_xlfn.IFNA(VLOOKUP(J13,LISTAS!$F$4:$G$6,2,0),0)+
_xlfn.IFNA(VLOOKUP(J14,LISTAS!$F$4:$G$6,2,0),0)+
_xlfn.IFNA(VLOOKUP(J16,LISTAS!$F$4:$G$6,2,0),0)+
_xlfn.IFNA(VLOOKUP(J17,LISTAS!$F$4:$G$6,2,0),0)+
_xlfn.IFNA(VLOOKUP(J18,LISTAS!$F$4:$G$6,2,0),0)+
_xlfn.IFNA(VLOOKUP(J19,LISTAS!$F$4:$G$6,2,0),0)+
_xlfn.IFNA(VLOOKUP(J21,LISTAS!$H$4:$I$7,2,0),0)+
_xlfn.IFNA(VLOOKUP(J22,LISTAS!$H$4:$I$7,2,0),0)+
_xlfn.IFNA(VLOOKUP(J23,LISTAS!$H$4:$I$7,2,0),0)+
_xlfn.IFNA(VLOOKUP(J24,LISTAS!$H$4:$I$7,2,0),0)+
_xlfn.IFNA(VLOOKUP(J25,LISTAS!$H$4:$I$7,2,0),0)+
_xlfn.IFNA(VLOOKUP(J27,LISTAS!$H$4:$I$7,2,0),0)+
_xlfn.IFNA(VLOOKUP(J28,LISTAS!$H$4:$I$7,2,0),0))
/(IF(ISBLANK(J26),(COUNTA(J7:J29)-4),(COUNTA(J7:J29)-5))),"")</f>
        <v/>
      </c>
      <c r="K31" s="298" t="str">
        <f>IFERROR(
(_xlfn.IFNA(VLOOKUP(K7,LISTAS!$B$4:$C$5,2,0),0)+
_xlfn.IFNA(VLOOKUP(K8,LISTAS!$D$4:$E$6,2,0),0)+
_xlfn.IFNA(VLOOKUP(K9,LISTAS!$D$4:$E$6,2,0),0)+
_xlfn.IFNA(VLOOKUP(K10,LISTAS!$D$4:$E$6,2,0),0)+
_xlfn.IFNA(VLOOKUP(K12,LISTAS!$F$4:$G$6,2,0),0)+
_xlfn.IFNA(VLOOKUP(K13,LISTAS!$F$4:$G$6,2,0),0)+
_xlfn.IFNA(VLOOKUP(K14,LISTAS!$F$4:$G$6,2,0),0)+
_xlfn.IFNA(VLOOKUP(K16,LISTAS!$F$4:$G$6,2,0),0)+
_xlfn.IFNA(VLOOKUP(K17,LISTAS!$F$4:$G$6,2,0),0)+
_xlfn.IFNA(VLOOKUP(K18,LISTAS!$F$4:$G$6,2,0),0)+
_xlfn.IFNA(VLOOKUP(K19,LISTAS!$F$4:$G$6,2,0),0)+
_xlfn.IFNA(VLOOKUP(K21,LISTAS!$H$4:$I$7,2,0),0)+
_xlfn.IFNA(VLOOKUP(K22,LISTAS!$H$4:$I$7,2,0),0)+
_xlfn.IFNA(VLOOKUP(K23,LISTAS!$H$4:$I$7,2,0),0)+
_xlfn.IFNA(VLOOKUP(K24,LISTAS!$H$4:$I$7,2,0),0)+
_xlfn.IFNA(VLOOKUP(K25,LISTAS!$H$4:$I$7,2,0),0)+
_xlfn.IFNA(VLOOKUP(K27,LISTAS!$H$4:$I$7,2,0),0)+
_xlfn.IFNA(VLOOKUP(K28,LISTAS!$H$4:$I$7,2,0),0))
/(IF(ISBLANK(K26),(COUNTA(K7:K29)-4),(COUNTA(K7:K29)-5))),"")</f>
        <v/>
      </c>
      <c r="L31" s="298" t="str">
        <f>IFERROR(
(_xlfn.IFNA(VLOOKUP(L7,LISTAS!$B$4:$C$5,2,0),0)+
_xlfn.IFNA(VLOOKUP(L8,LISTAS!$D$4:$E$6,2,0),0)+
_xlfn.IFNA(VLOOKUP(L9,LISTAS!$D$4:$E$6,2,0),0)+
_xlfn.IFNA(VLOOKUP(L10,LISTAS!$D$4:$E$6,2,0),0)+
_xlfn.IFNA(VLOOKUP(L12,LISTAS!$F$4:$G$6,2,0),0)+
_xlfn.IFNA(VLOOKUP(L13,LISTAS!$F$4:$G$6,2,0),0)+
_xlfn.IFNA(VLOOKUP(L14,LISTAS!$F$4:$G$6,2,0),0)+
_xlfn.IFNA(VLOOKUP(L16,LISTAS!$F$4:$G$6,2,0),0)+
_xlfn.IFNA(VLOOKUP(L17,LISTAS!$F$4:$G$6,2,0),0)+
_xlfn.IFNA(VLOOKUP(L18,LISTAS!$F$4:$G$6,2,0),0)+
_xlfn.IFNA(VLOOKUP(L19,LISTAS!$F$4:$G$6,2,0),0)+
_xlfn.IFNA(VLOOKUP(L21,LISTAS!$H$4:$I$7,2,0),0)+
_xlfn.IFNA(VLOOKUP(L22,LISTAS!$H$4:$I$7,2,0),0)+
_xlfn.IFNA(VLOOKUP(L23,LISTAS!$H$4:$I$7,2,0),0)+
_xlfn.IFNA(VLOOKUP(L24,LISTAS!$H$4:$I$7,2,0),0)+
_xlfn.IFNA(VLOOKUP(L25,LISTAS!$H$4:$I$7,2,0),0)+
_xlfn.IFNA(VLOOKUP(L27,LISTAS!$H$4:$I$7,2,0),0)+
_xlfn.IFNA(VLOOKUP(L28,LISTAS!$H$4:$I$7,2,0),0))
/(IF(ISBLANK(L26),(COUNTA(L7:L29)-4),(COUNTA(L7:L29)-5))),"")</f>
        <v/>
      </c>
      <c r="M31" s="298" t="str">
        <f>IFERROR(
(_xlfn.IFNA(VLOOKUP(M7,LISTAS!$B$4:$C$5,2,0),0)+
_xlfn.IFNA(VLOOKUP(M8,LISTAS!$D$4:$E$6,2,0),0)+
_xlfn.IFNA(VLOOKUP(M9,LISTAS!$D$4:$E$6,2,0),0)+
_xlfn.IFNA(VLOOKUP(M10,LISTAS!$D$4:$E$6,2,0),0)+
_xlfn.IFNA(VLOOKUP(M12,LISTAS!$F$4:$G$6,2,0),0)+
_xlfn.IFNA(VLOOKUP(M13,LISTAS!$F$4:$G$6,2,0),0)+
_xlfn.IFNA(VLOOKUP(M14,LISTAS!$F$4:$G$6,2,0),0)+
_xlfn.IFNA(VLOOKUP(M16,LISTAS!$F$4:$G$6,2,0),0)+
_xlfn.IFNA(VLOOKUP(M17,LISTAS!$F$4:$G$6,2,0),0)+
_xlfn.IFNA(VLOOKUP(M18,LISTAS!$F$4:$G$6,2,0),0)+
_xlfn.IFNA(VLOOKUP(M19,LISTAS!$F$4:$G$6,2,0),0)+
_xlfn.IFNA(VLOOKUP(M21,LISTAS!$H$4:$I$7,2,0),0)+
_xlfn.IFNA(VLOOKUP(M22,LISTAS!$H$4:$I$7,2,0),0)+
_xlfn.IFNA(VLOOKUP(M23,LISTAS!$H$4:$I$7,2,0),0)+
_xlfn.IFNA(VLOOKUP(M24,LISTAS!$H$4:$I$7,2,0),0)+
_xlfn.IFNA(VLOOKUP(M25,LISTAS!$H$4:$I$7,2,0),0)+
_xlfn.IFNA(VLOOKUP(M27,LISTAS!$H$4:$I$7,2,0),0)+
_xlfn.IFNA(VLOOKUP(M28,LISTAS!$H$4:$I$7,2,0),0))
/(IF(ISBLANK(M26),(COUNTA(M7:M29)-4),(COUNTA(M7:M29)-5))),"")</f>
        <v/>
      </c>
      <c r="N31" s="298" t="str">
        <f>IFERROR(
(_xlfn.IFNA(VLOOKUP(N7,LISTAS!$B$4:$C$5,2,0),0)+
_xlfn.IFNA(VLOOKUP(N8,LISTAS!$D$4:$E$6,2,0),0)+
_xlfn.IFNA(VLOOKUP(N9,LISTAS!$D$4:$E$6,2,0),0)+
_xlfn.IFNA(VLOOKUP(N10,LISTAS!$D$4:$E$6,2,0),0)+
_xlfn.IFNA(VLOOKUP(N12,LISTAS!$F$4:$G$6,2,0),0)+
_xlfn.IFNA(VLOOKUP(N13,LISTAS!$F$4:$G$6,2,0),0)+
_xlfn.IFNA(VLOOKUP(N14,LISTAS!$F$4:$G$6,2,0),0)+
_xlfn.IFNA(VLOOKUP(N16,LISTAS!$F$4:$G$6,2,0),0)+
_xlfn.IFNA(VLOOKUP(N17,LISTAS!$F$4:$G$6,2,0),0)+
_xlfn.IFNA(VLOOKUP(N18,LISTAS!$F$4:$G$6,2,0),0)+
_xlfn.IFNA(VLOOKUP(N19,LISTAS!$F$4:$G$6,2,0),0)+
_xlfn.IFNA(VLOOKUP(N21,LISTAS!$H$4:$I$7,2,0),0)+
_xlfn.IFNA(VLOOKUP(N22,LISTAS!$H$4:$I$7,2,0),0)+
_xlfn.IFNA(VLOOKUP(N23,LISTAS!$H$4:$I$7,2,0),0)+
_xlfn.IFNA(VLOOKUP(N24,LISTAS!$H$4:$I$7,2,0),0)+
_xlfn.IFNA(VLOOKUP(N25,LISTAS!$H$4:$I$7,2,0),0)+
_xlfn.IFNA(VLOOKUP(N27,LISTAS!$H$4:$I$7,2,0),0)+
_xlfn.IFNA(VLOOKUP(N28,LISTAS!$H$4:$I$7,2,0),0))
/(IF(ISBLANK(N26),(COUNTA(N7:N29)-4),(COUNTA(N7:N29)-5))),"")</f>
        <v/>
      </c>
      <c r="O31" s="298" t="str">
        <f>IFERROR(
(_xlfn.IFNA(VLOOKUP(O7,LISTAS!$B$4:$C$5,2,0),0)+
_xlfn.IFNA(VLOOKUP(O8,LISTAS!$D$4:$E$6,2,0),0)+
_xlfn.IFNA(VLOOKUP(O9,LISTAS!$D$4:$E$6,2,0),0)+
_xlfn.IFNA(VLOOKUP(O10,LISTAS!$D$4:$E$6,2,0),0)+
_xlfn.IFNA(VLOOKUP(O12,LISTAS!$F$4:$G$6,2,0),0)+
_xlfn.IFNA(VLOOKUP(O13,LISTAS!$F$4:$G$6,2,0),0)+
_xlfn.IFNA(VLOOKUP(O14,LISTAS!$F$4:$G$6,2,0),0)+
_xlfn.IFNA(VLOOKUP(O16,LISTAS!$F$4:$G$6,2,0),0)+
_xlfn.IFNA(VLOOKUP(O17,LISTAS!$F$4:$G$6,2,0),0)+
_xlfn.IFNA(VLOOKUP(O18,LISTAS!$F$4:$G$6,2,0),0)+
_xlfn.IFNA(VLOOKUP(O19,LISTAS!$F$4:$G$6,2,0),0)+
_xlfn.IFNA(VLOOKUP(O21,LISTAS!$H$4:$I$7,2,0),0)+
_xlfn.IFNA(VLOOKUP(O22,LISTAS!$H$4:$I$7,2,0),0)+
_xlfn.IFNA(VLOOKUP(O23,LISTAS!$H$4:$I$7,2,0),0)+
_xlfn.IFNA(VLOOKUP(O24,LISTAS!$H$4:$I$7,2,0),0)+
_xlfn.IFNA(VLOOKUP(O25,LISTAS!$H$4:$I$7,2,0),0)+
_xlfn.IFNA(VLOOKUP(O27,LISTAS!$H$4:$I$7,2,0),0)+
_xlfn.IFNA(VLOOKUP(O28,LISTAS!$H$4:$I$7,2,0),0))
/(IF(ISBLANK(O26),(COUNTA(O7:O29)-4),(COUNTA(O7:O29)-5))),"")</f>
        <v/>
      </c>
      <c r="P31" s="298" t="str">
        <f>IFERROR(
(_xlfn.IFNA(VLOOKUP(P7,LISTAS!$B$4:$C$5,2,0),0)+
_xlfn.IFNA(VLOOKUP(P8,LISTAS!$D$4:$E$6,2,0),0)+
_xlfn.IFNA(VLOOKUP(P9,LISTAS!$D$4:$E$6,2,0),0)+
_xlfn.IFNA(VLOOKUP(P10,LISTAS!$D$4:$E$6,2,0),0)+
_xlfn.IFNA(VLOOKUP(P12,LISTAS!$F$4:$G$6,2,0),0)+
_xlfn.IFNA(VLOOKUP(P13,LISTAS!$F$4:$G$6,2,0),0)+
_xlfn.IFNA(VLOOKUP(P14,LISTAS!$F$4:$G$6,2,0),0)+
_xlfn.IFNA(VLOOKUP(P16,LISTAS!$F$4:$G$6,2,0),0)+
_xlfn.IFNA(VLOOKUP(P17,LISTAS!$F$4:$G$6,2,0),0)+
_xlfn.IFNA(VLOOKUP(P18,LISTAS!$F$4:$G$6,2,0),0)+
_xlfn.IFNA(VLOOKUP(P19,LISTAS!$F$4:$G$6,2,0),0)+
_xlfn.IFNA(VLOOKUP(P21,LISTAS!$H$4:$I$7,2,0),0)+
_xlfn.IFNA(VLOOKUP(P22,LISTAS!$H$4:$I$7,2,0),0)+
_xlfn.IFNA(VLOOKUP(P23,LISTAS!$H$4:$I$7,2,0),0)+
_xlfn.IFNA(VLOOKUP(P24,LISTAS!$H$4:$I$7,2,0),0)+
_xlfn.IFNA(VLOOKUP(P25,LISTAS!$H$4:$I$7,2,0),0)+
_xlfn.IFNA(VLOOKUP(P27,LISTAS!$H$4:$I$7,2,0),0)+
_xlfn.IFNA(VLOOKUP(P28,LISTAS!$H$4:$I$7,2,0),0))
/(IF(ISBLANK(P26),(COUNTA(P7:P29)-4),(COUNTA(P7:P29)-5))),"")</f>
        <v/>
      </c>
      <c r="Q31" s="298" t="str">
        <f>IFERROR(
(_xlfn.IFNA(VLOOKUP(Q7,LISTAS!$B$4:$C$5,2,0),0)+
_xlfn.IFNA(VLOOKUP(Q8,LISTAS!$D$4:$E$6,2,0),0)+
_xlfn.IFNA(VLOOKUP(Q9,LISTAS!$D$4:$E$6,2,0),0)+
_xlfn.IFNA(VLOOKUP(Q10,LISTAS!$D$4:$E$6,2,0),0)+
_xlfn.IFNA(VLOOKUP(Q12,LISTAS!$F$4:$G$6,2,0),0)+
_xlfn.IFNA(VLOOKUP(Q13,LISTAS!$F$4:$G$6,2,0),0)+
_xlfn.IFNA(VLOOKUP(Q14,LISTAS!$F$4:$G$6,2,0),0)+
_xlfn.IFNA(VLOOKUP(Q16,LISTAS!$F$4:$G$6,2,0),0)+
_xlfn.IFNA(VLOOKUP(Q17,LISTAS!$F$4:$G$6,2,0),0)+
_xlfn.IFNA(VLOOKUP(Q18,LISTAS!$F$4:$G$6,2,0),0)+
_xlfn.IFNA(VLOOKUP(Q19,LISTAS!$F$4:$G$6,2,0),0)+
_xlfn.IFNA(VLOOKUP(Q21,LISTAS!$H$4:$I$7,2,0),0)+
_xlfn.IFNA(VLOOKUP(Q22,LISTAS!$H$4:$I$7,2,0),0)+
_xlfn.IFNA(VLOOKUP(Q23,LISTAS!$H$4:$I$7,2,0),0)+
_xlfn.IFNA(VLOOKUP(Q24,LISTAS!$H$4:$I$7,2,0),0)+
_xlfn.IFNA(VLOOKUP(Q25,LISTAS!$H$4:$I$7,2,0),0)+
_xlfn.IFNA(VLOOKUP(Q27,LISTAS!$H$4:$I$7,2,0),0)+
_xlfn.IFNA(VLOOKUP(Q28,LISTAS!$H$4:$I$7,2,0),0))
/(IF(ISBLANK(Q26),(COUNTA(Q7:Q29)-4),(COUNTA(Q7:Q29)-5))),"")</f>
        <v/>
      </c>
      <c r="R31" s="298" t="str">
        <f>IFERROR(
(_xlfn.IFNA(VLOOKUP(R7,LISTAS!$B$4:$C$5,2,0),0)+
_xlfn.IFNA(VLOOKUP(R8,LISTAS!$D$4:$E$6,2,0),0)+
_xlfn.IFNA(VLOOKUP(R9,LISTAS!$D$4:$E$6,2,0),0)+
_xlfn.IFNA(VLOOKUP(R10,LISTAS!$D$4:$E$6,2,0),0)+
_xlfn.IFNA(VLOOKUP(R12,LISTAS!$F$4:$G$6,2,0),0)+
_xlfn.IFNA(VLOOKUP(R13,LISTAS!$F$4:$G$6,2,0),0)+
_xlfn.IFNA(VLOOKUP(R14,LISTAS!$F$4:$G$6,2,0),0)+
_xlfn.IFNA(VLOOKUP(R16,LISTAS!$F$4:$G$6,2,0),0)+
_xlfn.IFNA(VLOOKUP(R17,LISTAS!$F$4:$G$6,2,0),0)+
_xlfn.IFNA(VLOOKUP(R18,LISTAS!$F$4:$G$6,2,0),0)+
_xlfn.IFNA(VLOOKUP(R19,LISTAS!$F$4:$G$6,2,0),0)+
_xlfn.IFNA(VLOOKUP(R21,LISTAS!$H$4:$I$7,2,0),0)+
_xlfn.IFNA(VLOOKUP(R22,LISTAS!$H$4:$I$7,2,0),0)+
_xlfn.IFNA(VLOOKUP(R23,LISTAS!$H$4:$I$7,2,0),0)+
_xlfn.IFNA(VLOOKUP(R24,LISTAS!$H$4:$I$7,2,0),0)+
_xlfn.IFNA(VLOOKUP(R25,LISTAS!$H$4:$I$7,2,0),0)+
_xlfn.IFNA(VLOOKUP(R27,LISTAS!$H$4:$I$7,2,0),0)+
_xlfn.IFNA(VLOOKUP(R28,LISTAS!$H$4:$I$7,2,0),0))
/(IF(ISBLANK(R26),(COUNTA(R7:R29)-4),(COUNTA(R7:R29)-5))),"")</f>
        <v/>
      </c>
      <c r="S31" s="298" t="str">
        <f>IFERROR(
(_xlfn.IFNA(VLOOKUP(S7,LISTAS!$B$4:$C$5,2,0),0)+
_xlfn.IFNA(VLOOKUP(S8,LISTAS!$D$4:$E$6,2,0),0)+
_xlfn.IFNA(VLOOKUP(S9,LISTAS!$D$4:$E$6,2,0),0)+
_xlfn.IFNA(VLOOKUP(S10,LISTAS!$D$4:$E$6,2,0),0)+
_xlfn.IFNA(VLOOKUP(S12,LISTAS!$F$4:$G$6,2,0),0)+
_xlfn.IFNA(VLOOKUP(S13,LISTAS!$F$4:$G$6,2,0),0)+
_xlfn.IFNA(VLOOKUP(S14,LISTAS!$F$4:$G$6,2,0),0)+
_xlfn.IFNA(VLOOKUP(S16,LISTAS!$F$4:$G$6,2,0),0)+
_xlfn.IFNA(VLOOKUP(S17,LISTAS!$F$4:$G$6,2,0),0)+
_xlfn.IFNA(VLOOKUP(S18,LISTAS!$F$4:$G$6,2,0),0)+
_xlfn.IFNA(VLOOKUP(S19,LISTAS!$F$4:$G$6,2,0),0)+
_xlfn.IFNA(VLOOKUP(S21,LISTAS!$H$4:$I$7,2,0),0)+
_xlfn.IFNA(VLOOKUP(S22,LISTAS!$H$4:$I$7,2,0),0)+
_xlfn.IFNA(VLOOKUP(S23,LISTAS!$H$4:$I$7,2,0),0)+
_xlfn.IFNA(VLOOKUP(S24,LISTAS!$H$4:$I$7,2,0),0)+
_xlfn.IFNA(VLOOKUP(S25,LISTAS!$H$4:$I$7,2,0),0)+
_xlfn.IFNA(VLOOKUP(S27,LISTAS!$H$4:$I$7,2,0),0)+
_xlfn.IFNA(VLOOKUP(S28,LISTAS!$H$4:$I$7,2,0),0))
/(IF(ISBLANK(S26),(COUNTA(S7:S29)-4),(COUNTA(S7:S29)-5))),"")</f>
        <v/>
      </c>
      <c r="T31" s="298" t="str">
        <f>IFERROR(
(_xlfn.IFNA(VLOOKUP(T7,LISTAS!$B$4:$C$5,2,0),0)+
_xlfn.IFNA(VLOOKUP(T8,LISTAS!$D$4:$E$6,2,0),0)+
_xlfn.IFNA(VLOOKUP(T9,LISTAS!$D$4:$E$6,2,0),0)+
_xlfn.IFNA(VLOOKUP(T10,LISTAS!$D$4:$E$6,2,0),0)+
_xlfn.IFNA(VLOOKUP(T12,LISTAS!$F$4:$G$6,2,0),0)+
_xlfn.IFNA(VLOOKUP(T13,LISTAS!$F$4:$G$6,2,0),0)+
_xlfn.IFNA(VLOOKUP(T14,LISTAS!$F$4:$G$6,2,0),0)+
_xlfn.IFNA(VLOOKUP(T16,LISTAS!$F$4:$G$6,2,0),0)+
_xlfn.IFNA(VLOOKUP(T17,LISTAS!$F$4:$G$6,2,0),0)+
_xlfn.IFNA(VLOOKUP(T18,LISTAS!$F$4:$G$6,2,0),0)+
_xlfn.IFNA(VLOOKUP(T19,LISTAS!$F$4:$G$6,2,0),0)+
_xlfn.IFNA(VLOOKUP(T21,LISTAS!$H$4:$I$7,2,0),0)+
_xlfn.IFNA(VLOOKUP(T22,LISTAS!$H$4:$I$7,2,0),0)+
_xlfn.IFNA(VLOOKUP(T23,LISTAS!$H$4:$I$7,2,0),0)+
_xlfn.IFNA(VLOOKUP(T24,LISTAS!$H$4:$I$7,2,0),0)+
_xlfn.IFNA(VLOOKUP(T25,LISTAS!$H$4:$I$7,2,0),0)+
_xlfn.IFNA(VLOOKUP(T27,LISTAS!$H$4:$I$7,2,0),0)+
_xlfn.IFNA(VLOOKUP(T28,LISTAS!$H$4:$I$7,2,0),0))
/(IF(ISBLANK(T26),(COUNTA(T7:T29)-4),(COUNTA(T7:T29)-5))),"")</f>
        <v/>
      </c>
    </row>
    <row r="32" spans="1:20" ht="15.75" x14ac:dyDescent="0.25">
      <c r="B32" s="253" t="s">
        <v>244</v>
      </c>
      <c r="C32" s="254" t="str">
        <f>IFERROR(VLOOKUP(C31,LISTAS!$J$3:$K$5,2,TRUE),"")</f>
        <v>ALTO</v>
      </c>
      <c r="D32" s="254" t="str">
        <f>IFERROR(VLOOKUP(D31,LISTAS!$J$3:$K$5,2,TRUE),"")</f>
        <v>MEDIO</v>
      </c>
      <c r="E32" s="254" t="str">
        <f>IFERROR(VLOOKUP(E31,LISTAS!$J$3:$K$5,2,TRUE),"")</f>
        <v>BAJO</v>
      </c>
      <c r="F32" s="254" t="str">
        <f>IFERROR(VLOOKUP(F31,LISTAS!$J$3:$K$5,2,TRUE),"")</f>
        <v>MEDIO</v>
      </c>
      <c r="G32" s="254" t="str">
        <f>IFERROR(VLOOKUP(G31,LISTAS!$J$3:$K$5,2,TRUE),"")</f>
        <v>ALTO</v>
      </c>
      <c r="H32" s="254" t="str">
        <f>IFERROR(VLOOKUP(H31,LISTAS!$J$3:$K$5,2,TRUE),"")</f>
        <v/>
      </c>
      <c r="I32" s="254" t="str">
        <f>IFERROR(VLOOKUP(I31,LISTAS!$J$3:$K$5,2,TRUE),"")</f>
        <v/>
      </c>
      <c r="J32" s="254" t="str">
        <f>IFERROR(VLOOKUP(J31,LISTAS!$J$3:$K$5,2,TRUE),"")</f>
        <v/>
      </c>
      <c r="K32" s="254" t="str">
        <f>IFERROR(VLOOKUP(K31,LISTAS!$J$3:$K$5,2,TRUE),"")</f>
        <v/>
      </c>
      <c r="L32" s="254" t="str">
        <f>IFERROR(VLOOKUP(L31,LISTAS!$J$3:$K$5,2,TRUE),"")</f>
        <v/>
      </c>
      <c r="M32" s="254" t="str">
        <f>IFERROR(VLOOKUP(M31,LISTAS!$J$3:$K$5,2,TRUE),"")</f>
        <v/>
      </c>
      <c r="N32" s="254" t="str">
        <f>IFERROR(VLOOKUP(N31,LISTAS!$J$3:$K$5,2,TRUE),"")</f>
        <v/>
      </c>
      <c r="O32" s="254" t="str">
        <f>IFERROR(VLOOKUP(O31,LISTAS!$J$3:$K$5,2,TRUE),"")</f>
        <v/>
      </c>
      <c r="P32" s="254" t="str">
        <f>IFERROR(VLOOKUP(P31,LISTAS!$J$3:$K$5,2,TRUE),"")</f>
        <v/>
      </c>
      <c r="Q32" s="254" t="str">
        <f>IFERROR(VLOOKUP(Q31,LISTAS!$J$3:$K$5,2,TRUE),"")</f>
        <v/>
      </c>
      <c r="R32" s="254" t="str">
        <f>IFERROR(VLOOKUP(R31,LISTAS!$J$3:$K$5,2,TRUE),"")</f>
        <v/>
      </c>
      <c r="S32" s="254" t="str">
        <f>IFERROR(VLOOKUP(S31,LISTAS!$J$3:$K$5,2,TRUE),"")</f>
        <v/>
      </c>
      <c r="T32" s="254" t="str">
        <f>IFERROR(VLOOKUP(T31,LISTAS!$J$3:$K$5,2,TRUE),"")</f>
        <v/>
      </c>
    </row>
    <row r="33" spans="2:20" ht="100.5" customHeight="1" x14ac:dyDescent="0.2">
      <c r="B33" s="255" t="s">
        <v>264</v>
      </c>
      <c r="C33" s="305" t="s">
        <v>328</v>
      </c>
      <c r="D33" s="305"/>
      <c r="E33" s="305"/>
      <c r="F33" s="305"/>
      <c r="G33" s="305"/>
      <c r="H33" s="305"/>
      <c r="I33" s="305"/>
      <c r="J33" s="305"/>
      <c r="K33" s="305"/>
      <c r="L33" s="305"/>
      <c r="M33" s="305"/>
      <c r="N33" s="305"/>
      <c r="O33" s="305"/>
      <c r="P33" s="305"/>
      <c r="Q33" s="305"/>
      <c r="R33" s="305"/>
      <c r="S33" s="305"/>
      <c r="T33" s="305"/>
    </row>
    <row r="35" spans="2:20" ht="38.25" x14ac:dyDescent="0.2">
      <c r="B35" s="256" t="s">
        <v>288</v>
      </c>
      <c r="C35" s="256" t="s">
        <v>345</v>
      </c>
    </row>
    <row r="36" spans="2:20" ht="20.25" x14ac:dyDescent="0.2">
      <c r="B36" s="293">
        <f>AVERAGE(C31:T31)</f>
        <v>2.0777777777777779</v>
      </c>
      <c r="C36" s="294" t="str">
        <f>IFERROR(VLOOKUP(B36,LISTAS!L3:N6,3,TRUE),"")</f>
        <v>MEDIO</v>
      </c>
    </row>
  </sheetData>
  <sheetProtection algorithmName="SHA-512" hashValue="3+1j+vd2OsQYNGUOOpbQbi+negxd+oE94QEh+8AD4ZcQaexziBTWppfcSOnx5Ixzhbe7jIQJsk55yLN5UHwJ8w==" saltValue="sXnFmNIpjgSJ1PRIbeC2SQ==" spinCount="100000" sheet="1" scenarios="1" formatColumns="0" formatRows="0" insertColumns="0" deleteColumns="0" autoFilter="0"/>
  <protectedRanges>
    <protectedRange sqref="C7:T28" name="Rango1"/>
    <protectedRange sqref="C33:T33" name="Rango2"/>
  </protectedRanges>
  <mergeCells count="10">
    <mergeCell ref="S2:T2"/>
    <mergeCell ref="S3:T3"/>
    <mergeCell ref="B2:R3"/>
    <mergeCell ref="A16:A20"/>
    <mergeCell ref="A21:A29"/>
    <mergeCell ref="B26:B27"/>
    <mergeCell ref="A2:A3"/>
    <mergeCell ref="A6:B6"/>
    <mergeCell ref="A8:A11"/>
    <mergeCell ref="A12:A15"/>
  </mergeCells>
  <conditionalFormatting sqref="E29:T29 E11:T11">
    <cfRule type="cellIs" dxfId="49" priority="23" stopIfTrue="1" operator="equal">
      <formula>"ALTO"</formula>
    </cfRule>
    <cfRule type="cellIs" dxfId="48" priority="24" stopIfTrue="1" operator="equal">
      <formula>"MEDIO"</formula>
    </cfRule>
    <cfRule type="cellIs" dxfId="47" priority="25" stopIfTrue="1" operator="equal">
      <formula>"BAJO"</formula>
    </cfRule>
  </conditionalFormatting>
  <conditionalFormatting sqref="C32:T33">
    <cfRule type="cellIs" dxfId="46" priority="17" stopIfTrue="1" operator="equal">
      <formula>"ALTO"</formula>
    </cfRule>
    <cfRule type="cellIs" dxfId="45" priority="18" stopIfTrue="1" operator="equal">
      <formula>"MEDIO"</formula>
    </cfRule>
    <cfRule type="cellIs" dxfId="44" priority="19" stopIfTrue="1" operator="equal">
      <formula>"BAJO"</formula>
    </cfRule>
  </conditionalFormatting>
  <conditionalFormatting sqref="C36">
    <cfRule type="cellIs" dxfId="43" priority="13" operator="equal">
      <formula>"CRÍTICO"</formula>
    </cfRule>
    <cfRule type="cellIs" dxfId="42" priority="14" operator="equal">
      <formula>"ALTO"</formula>
    </cfRule>
    <cfRule type="cellIs" dxfId="41" priority="15" operator="equal">
      <formula>"MEDIO"</formula>
    </cfRule>
    <cfRule type="cellIs" dxfId="40" priority="16" operator="equal">
      <formula>"BAJO"</formula>
    </cfRule>
  </conditionalFormatting>
  <conditionalFormatting sqref="C20:T20">
    <cfRule type="cellIs" dxfId="39" priority="10" stopIfTrue="1" operator="equal">
      <formula>"ALTO"</formula>
    </cfRule>
    <cfRule type="cellIs" dxfId="38" priority="11" stopIfTrue="1" operator="equal">
      <formula>"MEDIO"</formula>
    </cfRule>
    <cfRule type="cellIs" dxfId="37" priority="12" stopIfTrue="1" operator="equal">
      <formula>"BAJO"</formula>
    </cfRule>
  </conditionalFormatting>
  <conditionalFormatting sqref="C15:T15">
    <cfRule type="cellIs" dxfId="36" priority="7" stopIfTrue="1" operator="equal">
      <formula>"ALTO"</formula>
    </cfRule>
    <cfRule type="cellIs" dxfId="35" priority="8" stopIfTrue="1" operator="equal">
      <formula>"MEDIO"</formula>
    </cfRule>
    <cfRule type="cellIs" dxfId="34" priority="9" stopIfTrue="1" operator="equal">
      <formula>"BAJO"</formula>
    </cfRule>
  </conditionalFormatting>
  <conditionalFormatting sqref="C11:D11">
    <cfRule type="cellIs" dxfId="33" priority="4" stopIfTrue="1" operator="equal">
      <formula>"ALTO"</formula>
    </cfRule>
    <cfRule type="cellIs" dxfId="32" priority="5" stopIfTrue="1" operator="equal">
      <formula>"MEDIO"</formula>
    </cfRule>
    <cfRule type="cellIs" dxfId="31" priority="6" stopIfTrue="1" operator="equal">
      <formula>"BAJO"</formula>
    </cfRule>
  </conditionalFormatting>
  <conditionalFormatting sqref="C29:D29">
    <cfRule type="cellIs" dxfId="30" priority="1" stopIfTrue="1" operator="equal">
      <formula>"ALTO"</formula>
    </cfRule>
    <cfRule type="cellIs" dxfId="29" priority="2" stopIfTrue="1" operator="equal">
      <formula>"MEDIO"</formula>
    </cfRule>
    <cfRule type="cellIs" dxfId="28" priority="3" stopIfTrue="1" operator="equal">
      <formula>"BAJO"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LISTAS!$D$4:$D$6</xm:f>
          </x14:formula1>
          <xm:sqref>C8:T10</xm:sqref>
        </x14:dataValidation>
        <x14:dataValidation type="list" allowBlank="1" showInputMessage="1" showErrorMessage="1" xr:uid="{00000000-0002-0000-0300-000001000000}">
          <x14:formula1>
            <xm:f>LISTAS!$B$4:$B$6</xm:f>
          </x14:formula1>
          <xm:sqref>C7:T7</xm:sqref>
        </x14:dataValidation>
        <x14:dataValidation type="list" allowBlank="1" showInputMessage="1" showErrorMessage="1" xr:uid="{00000000-0002-0000-0300-000002000000}">
          <x14:formula1>
            <xm:f>LISTAS!$F$4:$F$6</xm:f>
          </x14:formula1>
          <xm:sqref>C16:T19 C12:T14</xm:sqref>
        </x14:dataValidation>
        <x14:dataValidation type="list" allowBlank="1" showInputMessage="1" showErrorMessage="1" xr:uid="{00000000-0002-0000-0300-000003000000}">
          <x14:formula1>
            <xm:f>LISTAS!$H$4:$H$7</xm:f>
          </x14:formula1>
          <xm:sqref>C21:T25 C27:T28</xm:sqref>
        </x14:dataValidation>
        <x14:dataValidation type="list" allowBlank="1" showInputMessage="1" showErrorMessage="1" xr:uid="{00000000-0002-0000-0300-000004000000}">
          <x14:formula1>
            <xm:f>LISTAS!$H$10:$H$13</xm:f>
          </x14:formula1>
          <xm:sqref>C26:T26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18"/>
  <sheetViews>
    <sheetView showGridLines="0" zoomScaleNormal="100" workbookViewId="0">
      <selection activeCell="B17" sqref="B17:E17"/>
    </sheetView>
  </sheetViews>
  <sheetFormatPr baseColWidth="10" defaultRowHeight="14.25" x14ac:dyDescent="0.25"/>
  <cols>
    <col min="1" max="1" width="12.85546875" style="257" customWidth="1"/>
    <col min="2" max="2" width="56.7109375" style="257" customWidth="1"/>
    <col min="3" max="3" width="13.5703125" style="257" customWidth="1"/>
    <col min="4" max="4" width="12.140625" style="257" customWidth="1"/>
    <col min="5" max="5" width="16.5703125" style="257" customWidth="1"/>
    <col min="6" max="6" width="37.7109375" style="257" customWidth="1"/>
    <col min="7" max="7" width="32" style="257" customWidth="1"/>
    <col min="8" max="8" width="38.42578125" style="257" customWidth="1"/>
    <col min="9" max="9" width="21.28515625" style="257" customWidth="1"/>
    <col min="10" max="10" width="33.42578125" style="257" customWidth="1"/>
    <col min="11" max="11" width="21.85546875" style="257" customWidth="1"/>
    <col min="12" max="12" width="20.42578125" style="257" customWidth="1"/>
    <col min="13" max="16384" width="11.42578125" style="257"/>
  </cols>
  <sheetData>
    <row r="2" spans="1:17" ht="28.5" customHeight="1" x14ac:dyDescent="0.25">
      <c r="A2" s="367"/>
      <c r="B2" s="420" t="s">
        <v>447</v>
      </c>
      <c r="C2" s="421"/>
      <c r="D2" s="421"/>
      <c r="E2" s="421"/>
      <c r="F2" s="421"/>
      <c r="G2" s="421"/>
      <c r="H2" s="421"/>
      <c r="I2" s="421"/>
      <c r="J2" s="421"/>
      <c r="K2" s="422"/>
      <c r="L2" s="303" t="s">
        <v>448</v>
      </c>
    </row>
    <row r="3" spans="1:17" ht="27" customHeight="1" x14ac:dyDescent="0.25">
      <c r="A3" s="367"/>
      <c r="B3" s="423"/>
      <c r="C3" s="424"/>
      <c r="D3" s="424"/>
      <c r="E3" s="424"/>
      <c r="F3" s="424"/>
      <c r="G3" s="424"/>
      <c r="H3" s="424"/>
      <c r="I3" s="424"/>
      <c r="J3" s="424"/>
      <c r="K3" s="425"/>
      <c r="L3" s="303" t="s">
        <v>341</v>
      </c>
    </row>
    <row r="5" spans="1:17" ht="69" customHeight="1" x14ac:dyDescent="0.25">
      <c r="A5" s="33" t="s">
        <v>268</v>
      </c>
      <c r="B5" s="33" t="s">
        <v>269</v>
      </c>
      <c r="C5" s="33" t="s">
        <v>301</v>
      </c>
      <c r="D5" s="33" t="s">
        <v>332</v>
      </c>
      <c r="E5" s="33" t="s">
        <v>270</v>
      </c>
      <c r="F5" s="33" t="s">
        <v>440</v>
      </c>
      <c r="G5" s="426" t="s">
        <v>315</v>
      </c>
      <c r="H5" s="426" t="s">
        <v>525</v>
      </c>
      <c r="I5" s="426" t="s">
        <v>527</v>
      </c>
      <c r="J5" s="426" t="s">
        <v>526</v>
      </c>
      <c r="K5" s="426" t="s">
        <v>529</v>
      </c>
      <c r="L5" s="427" t="s">
        <v>516</v>
      </c>
    </row>
    <row r="6" spans="1:17" ht="35.25" customHeight="1" x14ac:dyDescent="0.25">
      <c r="A6" s="258">
        <v>1</v>
      </c>
      <c r="B6" s="259" t="s">
        <v>271</v>
      </c>
      <c r="C6" s="260" t="str">
        <f>'CALIFICACION DE COMPETENCIAS'!C36</f>
        <v>MEDIO</v>
      </c>
      <c r="D6" s="260">
        <f>_xlfn.IFNA('CALIFICACION DE COMPETENCIAS'!B36,"")</f>
        <v>2.0777777777777779</v>
      </c>
      <c r="E6" s="296" t="str">
        <f>'CALIFICACION DE COMPETENCIAS'!C36</f>
        <v>MEDIO</v>
      </c>
      <c r="F6" s="417" t="s">
        <v>303</v>
      </c>
      <c r="G6" s="262" t="str">
        <f>_xlfn.IFNA(VLOOKUP(E6,Tabla_Califica_RIESGO_GESTION13[[#All],[CALIFICACION]:[Acciones  de Gestión]],2,FALSE),"")</f>
        <v>Sí requiere acción</v>
      </c>
      <c r="H6" s="263" t="s">
        <v>518</v>
      </c>
      <c r="I6" s="264">
        <v>44602</v>
      </c>
      <c r="J6" s="263" t="s">
        <v>304</v>
      </c>
      <c r="K6" s="264">
        <v>44602</v>
      </c>
      <c r="L6" s="261" t="s">
        <v>240</v>
      </c>
    </row>
    <row r="7" spans="1:17" ht="41.25" customHeight="1" x14ac:dyDescent="0.25">
      <c r="A7" s="258">
        <v>2</v>
      </c>
      <c r="B7" s="259" t="s">
        <v>312</v>
      </c>
      <c r="C7" s="265" t="s">
        <v>307</v>
      </c>
      <c r="D7" s="266">
        <f>_xlfn.IFNA(VLOOKUP(C7,LISTAS!Q3:S6,2,FALSE),"")</f>
        <v>3</v>
      </c>
      <c r="E7" s="297" t="str">
        <f>_xlfn.IFNA(VLOOKUP(C7,LISTAS!Q3:S6,3,FALSE),"")</f>
        <v>ALTO</v>
      </c>
      <c r="F7" s="416" t="s">
        <v>316</v>
      </c>
      <c r="G7" s="262" t="str">
        <f>_xlfn.IFNA(VLOOKUP(E7,Tabla_Califica_RIESGO_GESTION13[[#All],[CALIFICACION]:[Acciones  de Gestión]],2,FALSE),"")</f>
        <v>Requiere acción Inmediata</v>
      </c>
      <c r="H7" s="263" t="s">
        <v>519</v>
      </c>
      <c r="I7" s="264">
        <v>44600</v>
      </c>
      <c r="J7" s="263" t="s">
        <v>317</v>
      </c>
      <c r="K7" s="264">
        <v>44600</v>
      </c>
      <c r="L7" s="261" t="s">
        <v>239</v>
      </c>
    </row>
    <row r="8" spans="1:17" ht="54.75" customHeight="1" x14ac:dyDescent="0.25">
      <c r="A8" s="258">
        <v>3</v>
      </c>
      <c r="B8" s="428" t="s">
        <v>402</v>
      </c>
      <c r="C8" s="265" t="s">
        <v>330</v>
      </c>
      <c r="D8" s="266">
        <f>_xlfn.IFNA(VLOOKUP(C8,LISTAS!Q10:S13,2,FALSE),"")</f>
        <v>1</v>
      </c>
      <c r="E8" s="297" t="str">
        <f>_xlfn.IFNA(VLOOKUP(C8,LISTAS!Q10:S13,3,FALSE),"")</f>
        <v>BAJO</v>
      </c>
      <c r="F8" s="416" t="s">
        <v>327</v>
      </c>
      <c r="G8" s="262" t="str">
        <f>_xlfn.IFNA(VLOOKUP(E8,Tabla_Califica_RIESGO_GESTION13[[#All],[CALIFICACION]:[Acciones  de Gestión]],2,FALSE),"")</f>
        <v>Decisión según debilidad (manteniendo procesos de actualización)</v>
      </c>
      <c r="H8" s="263" t="s">
        <v>520</v>
      </c>
      <c r="I8" s="264">
        <v>44603</v>
      </c>
      <c r="J8" s="263" t="s">
        <v>318</v>
      </c>
      <c r="K8" s="264">
        <v>44603</v>
      </c>
      <c r="L8" s="261" t="s">
        <v>241</v>
      </c>
    </row>
    <row r="9" spans="1:17" ht="51" customHeight="1" x14ac:dyDescent="0.25">
      <c r="A9" s="258">
        <v>4</v>
      </c>
      <c r="B9" s="267" t="s">
        <v>310</v>
      </c>
      <c r="C9" s="265" t="s">
        <v>298</v>
      </c>
      <c r="D9" s="266">
        <f>_xlfn.IFNA(VLOOKUP(C9,LISTAS!$T$3:$V$5,2,FALSE),"")</f>
        <v>2</v>
      </c>
      <c r="E9" s="297" t="str">
        <f>_xlfn.IFNA(VLOOKUP(C9,LISTAS!$T$3:$V$5,3,FALSE),"")</f>
        <v>MEDIO</v>
      </c>
      <c r="F9" s="416" t="s">
        <v>319</v>
      </c>
      <c r="G9" s="262" t="str">
        <f>_xlfn.IFNA(VLOOKUP(E9,Tabla_Califica_RIESGO_GESTION13[[#All],[CALIFICACION]:[Acciones  de Gestión]],2,FALSE),"")</f>
        <v>Sí requiere acción</v>
      </c>
      <c r="H9" s="263" t="s">
        <v>521</v>
      </c>
      <c r="I9" s="264">
        <v>44602</v>
      </c>
      <c r="J9" s="263" t="s">
        <v>320</v>
      </c>
      <c r="K9" s="264">
        <v>44602</v>
      </c>
      <c r="L9" s="261" t="s">
        <v>240</v>
      </c>
    </row>
    <row r="10" spans="1:17" ht="45" customHeight="1" x14ac:dyDescent="0.25">
      <c r="A10" s="258">
        <v>5</v>
      </c>
      <c r="B10" s="259" t="s">
        <v>311</v>
      </c>
      <c r="C10" s="265" t="s">
        <v>297</v>
      </c>
      <c r="D10" s="266">
        <f>_xlfn.IFNA(VLOOKUP(C10,LISTAS!$T$3:$V$5,2,FALSE),"")</f>
        <v>3</v>
      </c>
      <c r="E10" s="297" t="str">
        <f>_xlfn.IFNA(VLOOKUP(C10,LISTAS!$T$3:$V$5,3,FALSE),"")</f>
        <v>ALTO</v>
      </c>
      <c r="F10" s="416" t="s">
        <v>321</v>
      </c>
      <c r="G10" s="262" t="str">
        <f>_xlfn.IFNA(VLOOKUP(E10,Tabla_Califica_RIESGO_GESTION13[[#All],[CALIFICACION]:[Acciones  de Gestión]],2,FALSE),"")</f>
        <v>Requiere acción Inmediata</v>
      </c>
      <c r="H10" s="263" t="s">
        <v>522</v>
      </c>
      <c r="I10" s="264">
        <v>44602</v>
      </c>
      <c r="J10" s="263" t="s">
        <v>326</v>
      </c>
      <c r="K10" s="264">
        <v>44602</v>
      </c>
      <c r="L10" s="261" t="s">
        <v>239</v>
      </c>
    </row>
    <row r="11" spans="1:17" ht="94.5" customHeight="1" x14ac:dyDescent="0.25">
      <c r="A11" s="258">
        <v>6</v>
      </c>
      <c r="B11" s="267" t="s">
        <v>313</v>
      </c>
      <c r="C11" s="265" t="s">
        <v>297</v>
      </c>
      <c r="D11" s="266">
        <f>_xlfn.IFNA(VLOOKUP(C11,LISTAS!$T$3:$V$5,2,FALSE),"")</f>
        <v>3</v>
      </c>
      <c r="E11" s="297" t="str">
        <f>_xlfn.IFNA(VLOOKUP(C11,LISTAS!$T$3:$V$5,3,FALSE),"")</f>
        <v>ALTO</v>
      </c>
      <c r="F11" s="416" t="s">
        <v>322</v>
      </c>
      <c r="G11" s="262" t="str">
        <f>_xlfn.IFNA(VLOOKUP(E11,Tabla_Califica_RIESGO_GESTION13[[#All],[CALIFICACION]:[Acciones  de Gestión]],2,FALSE),"")</f>
        <v>Requiere acción Inmediata</v>
      </c>
      <c r="H11" s="263" t="s">
        <v>523</v>
      </c>
      <c r="I11" s="264">
        <v>44601</v>
      </c>
      <c r="J11" s="263" t="s">
        <v>323</v>
      </c>
      <c r="K11" s="264">
        <v>44601</v>
      </c>
      <c r="L11" s="261" t="s">
        <v>241</v>
      </c>
    </row>
    <row r="12" spans="1:17" ht="55.5" customHeight="1" x14ac:dyDescent="0.25">
      <c r="A12" s="258">
        <v>7</v>
      </c>
      <c r="B12" s="267" t="s">
        <v>314</v>
      </c>
      <c r="C12" s="265" t="s">
        <v>299</v>
      </c>
      <c r="D12" s="266">
        <f>_xlfn.IFNA(VLOOKUP(C12,LISTAS!$Q$16:$S$17,2,FALSE),"")</f>
        <v>1</v>
      </c>
      <c r="E12" s="297" t="str">
        <f>_xlfn.IFNA(VLOOKUP(C12,LISTAS!$Q$16:$S$17,3,FALSE),"")</f>
        <v>BAJO</v>
      </c>
      <c r="F12" s="416" t="s">
        <v>324</v>
      </c>
      <c r="G12" s="262" t="str">
        <f>_xlfn.IFNA(VLOOKUP(E12,Tabla_Califica_RIESGO_GESTION13[[#All],[CALIFICACION]:[Acciones  de Gestión]],2,FALSE),"")</f>
        <v>Decisión según debilidad (manteniendo procesos de actualización)</v>
      </c>
      <c r="H12" s="263" t="s">
        <v>524</v>
      </c>
      <c r="I12" s="264">
        <v>44603</v>
      </c>
      <c r="J12" s="263" t="s">
        <v>325</v>
      </c>
      <c r="K12" s="264">
        <v>44603</v>
      </c>
      <c r="L12" s="261" t="s">
        <v>239</v>
      </c>
    </row>
    <row r="13" spans="1:17" ht="25.5" x14ac:dyDescent="0.25">
      <c r="C13" s="33" t="s">
        <v>301</v>
      </c>
      <c r="D13" s="33" t="s">
        <v>332</v>
      </c>
      <c r="E13" s="33" t="s">
        <v>439</v>
      </c>
    </row>
    <row r="14" spans="1:17" ht="15.75" x14ac:dyDescent="0.25">
      <c r="B14" s="268" t="s">
        <v>295</v>
      </c>
      <c r="C14" s="295">
        <f>AVERAGE(D6:D12)</f>
        <v>2.1539682539682539</v>
      </c>
      <c r="D14" s="295">
        <f>AVERAGE(D6:D12)</f>
        <v>2.1539682539682539</v>
      </c>
      <c r="E14" s="296" t="str">
        <f>IFERROR(VLOOKUP(C14,LISTAS!$L$3:$N$6,3,TRUE),"")</f>
        <v>MEDIO</v>
      </c>
      <c r="N14" s="269"/>
      <c r="O14" s="270"/>
      <c r="P14" s="269"/>
      <c r="Q14" s="270"/>
    </row>
    <row r="15" spans="1:17" ht="15.75" x14ac:dyDescent="0.25">
      <c r="B15" s="419" t="s">
        <v>302</v>
      </c>
      <c r="C15" s="295">
        <f>IFERROR((
_xlfn.IFNA(VLOOKUP(L6,LISTAS!$S$10:$T$13,2,FALSE),"")+
_xlfn.IFNA(VLOOKUP(L7,LISTAS!$S$10:$T$13,2,FALSE),"")+
_xlfn.IFNA(VLOOKUP(L8,LISTAS!$S$10:$T$13,2,FALSE),"")+
_xlfn.IFNA(VLOOKUP(L9,LISTAS!$S$10:$T$13,2,FALSE),"")+
_xlfn.IFNA(VLOOKUP(L10,LISTAS!$S$10:$T$13,2,FALSE),"")+
_xlfn.IFNA(VLOOKUP(L11,LISTAS!$S$10:$T$13,2,FALSE),"")+
_xlfn.IFNA(VLOOKUP(L12,LISTAS!$S$10:$T$13,2,FALSE),""))/7,"")</f>
        <v>1.8571428571428572</v>
      </c>
      <c r="D15" s="295"/>
      <c r="E15" s="296" t="str">
        <f>IFERROR(VLOOKUP(C15,LISTAS!$L$3:$N$6,3,TRUE),"")</f>
        <v>MEDIO</v>
      </c>
      <c r="M15" s="271"/>
      <c r="N15" s="272"/>
      <c r="P15" s="272"/>
    </row>
    <row r="16" spans="1:17" ht="25.5" customHeight="1" x14ac:dyDescent="0.25">
      <c r="B16" s="418" t="s">
        <v>344</v>
      </c>
      <c r="C16" s="418"/>
      <c r="D16" s="418"/>
      <c r="E16" s="418"/>
      <c r="M16" s="271"/>
      <c r="N16" s="272"/>
      <c r="P16" s="272"/>
    </row>
    <row r="17" spans="2:16" ht="89.25" customHeight="1" x14ac:dyDescent="0.25">
      <c r="B17" s="398" t="str">
        <f>VLOOKUP(C15,LISTAS!L3:P5,5,TRUE)</f>
        <v>LIMITAR EL ALCANCE Y MUESTRA DE LA AUDITORÍA</v>
      </c>
      <c r="C17" s="399"/>
      <c r="D17" s="399"/>
      <c r="E17" s="400"/>
      <c r="F17" s="289" t="s">
        <v>433</v>
      </c>
      <c r="M17" s="271"/>
      <c r="N17" s="272"/>
      <c r="P17" s="272"/>
    </row>
    <row r="18" spans="2:16" x14ac:dyDescent="0.25">
      <c r="M18" s="271"/>
      <c r="N18" s="272"/>
      <c r="P18" s="272"/>
    </row>
  </sheetData>
  <sheetProtection algorithmName="SHA-512" hashValue="vksdcBpKF1flPTvqNly2Fb3sMSuwEJTTV1/m2NfNXuIysKi9sm3eCG3z73/hDrj4GLJwW72ZDsuQdGMsNoky4g==" saltValue="L4LdbhKW5WLwqyj/GaYypw==" spinCount="100000" sheet="1" scenarios="1" formatColumns="0" formatRows="0" autoFilter="0"/>
  <protectedRanges>
    <protectedRange sqref="I6:K12" name="Rango4"/>
    <protectedRange sqref="H6:L12" name="Rango3"/>
    <protectedRange sqref="F6:F12" name="Rango2"/>
    <protectedRange sqref="C7:C12" name="Rango1"/>
  </protectedRanges>
  <mergeCells count="4">
    <mergeCell ref="B17:E17"/>
    <mergeCell ref="A2:A3"/>
    <mergeCell ref="B16:E16"/>
    <mergeCell ref="B2:K3"/>
  </mergeCells>
  <conditionalFormatting sqref="C6:G6 F17 F7:F8 C7:D12 E9:F12 G7:G12 L6:L12">
    <cfRule type="cellIs" dxfId="27" priority="26" operator="equal">
      <formula>"ALTO"</formula>
    </cfRule>
    <cfRule type="cellIs" dxfId="26" priority="27" operator="equal">
      <formula>"MEDIO"</formula>
    </cfRule>
    <cfRule type="cellIs" dxfId="25" priority="28" operator="equal">
      <formula>"BAJO"</formula>
    </cfRule>
  </conditionalFormatting>
  <conditionalFormatting sqref="E6:G6 F17 F7:F8 E9:F12 G7:G12">
    <cfRule type="cellIs" dxfId="24" priority="25" operator="equal">
      <formula>1</formula>
    </cfRule>
  </conditionalFormatting>
  <conditionalFormatting sqref="B17">
    <cfRule type="cellIs" dxfId="23" priority="22" operator="equal">
      <formula>"AUDITORÍA SIN LIMITACIONES"</formula>
    </cfRule>
    <cfRule type="cellIs" dxfId="22" priority="23" operator="equal">
      <formula>"SE DEBE LIMITAR EL ALCANCE DE LA AUDITORÍA"</formula>
    </cfRule>
    <cfRule type="cellIs" dxfId="21" priority="24" operator="equal">
      <formula>"NO SE PUEDE INCIAR LA EJECUCIÓN DE LA AUDITORÍA"</formula>
    </cfRule>
  </conditionalFormatting>
  <conditionalFormatting sqref="E6:E12">
    <cfRule type="cellIs" dxfId="20" priority="18" operator="equal">
      <formula>"CRÍTICO"</formula>
    </cfRule>
    <cfRule type="cellIs" dxfId="19" priority="19" operator="equal">
      <formula>"ALTO"</formula>
    </cfRule>
    <cfRule type="cellIs" dxfId="18" priority="20" operator="equal">
      <formula>"MEDIO"</formula>
    </cfRule>
    <cfRule type="cellIs" dxfId="17" priority="21" operator="equal">
      <formula>"BAJO"</formula>
    </cfRule>
  </conditionalFormatting>
  <conditionalFormatting sqref="E8">
    <cfRule type="cellIs" dxfId="16" priority="14" operator="equal">
      <formula>"CRÍTICO"</formula>
    </cfRule>
    <cfRule type="cellIs" dxfId="15" priority="15" operator="equal">
      <formula>"ALTO"</formula>
    </cfRule>
    <cfRule type="cellIs" dxfId="14" priority="16" operator="equal">
      <formula>"MEDIO"</formula>
    </cfRule>
    <cfRule type="cellIs" dxfId="13" priority="17" operator="equal">
      <formula>"BAJO"</formula>
    </cfRule>
  </conditionalFormatting>
  <conditionalFormatting sqref="E14:E15">
    <cfRule type="cellIs" dxfId="12" priority="11" operator="equal">
      <formula>"ALTO"</formula>
    </cfRule>
    <cfRule type="cellIs" dxfId="11" priority="12" operator="equal">
      <formula>"MEDIO"</formula>
    </cfRule>
    <cfRule type="cellIs" dxfId="10" priority="13" operator="equal">
      <formula>"BAJO"</formula>
    </cfRule>
  </conditionalFormatting>
  <conditionalFormatting sqref="E14:E15">
    <cfRule type="cellIs" dxfId="9" priority="10" operator="equal">
      <formula>1</formula>
    </cfRule>
  </conditionalFormatting>
  <conditionalFormatting sqref="E14:E15">
    <cfRule type="cellIs" dxfId="8" priority="6" operator="equal">
      <formula>"CRÍTICO"</formula>
    </cfRule>
    <cfRule type="cellIs" dxfId="7" priority="7" operator="equal">
      <formula>"ALTO"</formula>
    </cfRule>
    <cfRule type="cellIs" dxfId="6" priority="8" operator="equal">
      <formula>"MEDIO"</formula>
    </cfRule>
    <cfRule type="cellIs" dxfId="5" priority="9" operator="equal">
      <formula>"BAJO"</formula>
    </cfRule>
  </conditionalFormatting>
  <conditionalFormatting sqref="L6:L12">
    <cfRule type="cellIs" dxfId="4" priority="5" operator="equal">
      <formula>1</formula>
    </cfRule>
  </conditionalFormatting>
  <conditionalFormatting sqref="L6:L12">
    <cfRule type="cellIs" dxfId="3" priority="1" operator="equal">
      <formula>"CRÍTICO"</formula>
    </cfRule>
    <cfRule type="cellIs" dxfId="2" priority="2" operator="equal">
      <formula>"ALTO"</formula>
    </cfRule>
    <cfRule type="cellIs" dxfId="1" priority="3" operator="equal">
      <formula>"MEDIO"</formula>
    </cfRule>
    <cfRule type="cellIs" dxfId="0" priority="4" operator="equal">
      <formula>"BAJO"</formula>
    </cfRule>
  </conditionalFormatting>
  <pageMargins left="0.7" right="0.7" top="0.75" bottom="0.75" header="0.3" footer="0.3"/>
  <pageSetup paperSize="9" orientation="portrait" r:id="rId1"/>
  <ignoredErrors>
    <ignoredError sqref="D6"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LISTAS!$N$3:$N$6</xm:f>
          </x14:formula1>
          <xm:sqref>L6:L12</xm:sqref>
        </x14:dataValidation>
        <x14:dataValidation type="list" allowBlank="1" showInputMessage="1" showErrorMessage="1" xr:uid="{00000000-0002-0000-0400-000001000000}">
          <x14:formula1>
            <xm:f>LISTAS!$Q$3:$Q$6</xm:f>
          </x14:formula1>
          <xm:sqref>C7</xm:sqref>
        </x14:dataValidation>
        <x14:dataValidation type="list" allowBlank="1" showInputMessage="1" showErrorMessage="1" xr:uid="{00000000-0002-0000-0400-000002000000}">
          <x14:formula1>
            <xm:f>LISTAS!$T$3:$T$5</xm:f>
          </x14:formula1>
          <xm:sqref>C9:C11</xm:sqref>
        </x14:dataValidation>
        <x14:dataValidation type="list" allowBlank="1" showInputMessage="1" showErrorMessage="1" xr:uid="{00000000-0002-0000-0400-000003000000}">
          <x14:formula1>
            <xm:f>LISTAS!$Q$10:$Q$12</xm:f>
          </x14:formula1>
          <xm:sqref>C8</xm:sqref>
        </x14:dataValidation>
        <x14:dataValidation type="list" allowBlank="1" showInputMessage="1" showErrorMessage="1" xr:uid="{00000000-0002-0000-0400-000004000000}">
          <x14:formula1>
            <xm:f>LISTAS!$Q$16:$Q$17</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00"/>
  <sheetViews>
    <sheetView workbookViewId="0">
      <selection activeCell="AD3" sqref="AD3:AD100"/>
    </sheetView>
  </sheetViews>
  <sheetFormatPr baseColWidth="10" defaultRowHeight="15" x14ac:dyDescent="0.25"/>
  <cols>
    <col min="1" max="1" width="29.5703125" customWidth="1"/>
    <col min="2" max="2" width="21" customWidth="1"/>
    <col min="3" max="3" width="17.42578125" customWidth="1"/>
    <col min="4" max="4" width="14.5703125" customWidth="1"/>
    <col min="5" max="5" width="17.85546875" customWidth="1"/>
    <col min="6" max="6" width="28.5703125" customWidth="1"/>
    <col min="7" max="8" width="15.5703125" customWidth="1"/>
    <col min="9" max="9" width="20.85546875" customWidth="1"/>
    <col min="10" max="10" width="31.28515625" customWidth="1"/>
    <col min="11" max="11" width="16.42578125" customWidth="1"/>
    <col min="12" max="12" width="25.140625" customWidth="1"/>
    <col min="13" max="13" width="15.5703125" customWidth="1"/>
    <col min="14" max="14" width="16.7109375" customWidth="1"/>
    <col min="15" max="15" width="27.7109375" customWidth="1"/>
    <col min="16" max="16" width="46" customWidth="1"/>
    <col min="17" max="17" width="15.5703125" customWidth="1"/>
    <col min="18" max="18" width="21.140625" customWidth="1"/>
    <col min="19" max="19" width="15.5703125" customWidth="1"/>
    <col min="20" max="20" width="16.140625" customWidth="1"/>
    <col min="21" max="21" width="15.5703125" customWidth="1"/>
    <col min="22" max="22" width="18" customWidth="1"/>
    <col min="23" max="23" width="20.140625" customWidth="1"/>
    <col min="24" max="24" width="28.85546875" customWidth="1"/>
    <col min="25" max="25" width="21.7109375" customWidth="1"/>
    <col min="26" max="26" width="41.7109375" customWidth="1"/>
    <col min="27" max="27" width="48.85546875" bestFit="1" customWidth="1"/>
    <col min="28" max="28" width="45.42578125" customWidth="1"/>
    <col min="29" max="29" width="59.28515625" customWidth="1"/>
    <col min="30" max="30" width="59.140625" customWidth="1"/>
  </cols>
  <sheetData>
    <row r="1" spans="1:36" ht="15" customHeight="1" x14ac:dyDescent="0.25">
      <c r="B1" s="402" t="s">
        <v>345</v>
      </c>
      <c r="C1" s="403"/>
      <c r="D1" s="403"/>
      <c r="E1" s="403"/>
      <c r="F1" s="403"/>
      <c r="G1" s="403"/>
      <c r="H1" s="403"/>
      <c r="I1" s="403"/>
      <c r="J1" s="403"/>
      <c r="K1" s="403"/>
      <c r="L1" s="403"/>
      <c r="M1" s="403"/>
      <c r="N1" s="403"/>
      <c r="O1" s="403"/>
      <c r="P1" s="404"/>
      <c r="Q1" s="407" t="s">
        <v>419</v>
      </c>
      <c r="R1" s="408"/>
      <c r="S1" s="408"/>
      <c r="T1" s="408"/>
      <c r="U1" s="408"/>
      <c r="V1" s="408"/>
      <c r="X1" s="401" t="s">
        <v>418</v>
      </c>
      <c r="Y1" s="401"/>
      <c r="Z1" s="401"/>
      <c r="AA1" s="401"/>
      <c r="AB1" s="401"/>
      <c r="AC1" s="401"/>
      <c r="AD1" s="401"/>
    </row>
    <row r="2" spans="1:36" ht="87" customHeight="1" x14ac:dyDescent="0.25">
      <c r="A2" s="74"/>
      <c r="B2" s="412" t="s">
        <v>415</v>
      </c>
      <c r="C2" s="413"/>
      <c r="D2" s="413" t="s">
        <v>243</v>
      </c>
      <c r="E2" s="413"/>
      <c r="F2" s="411" t="s">
        <v>67</v>
      </c>
      <c r="G2" s="412"/>
      <c r="H2" s="411" t="s">
        <v>168</v>
      </c>
      <c r="I2" s="412"/>
      <c r="J2" s="414" t="s">
        <v>244</v>
      </c>
      <c r="K2" s="415"/>
      <c r="L2" s="106" t="s">
        <v>237</v>
      </c>
      <c r="M2" s="106" t="s">
        <v>238</v>
      </c>
      <c r="N2" s="106" t="s">
        <v>329</v>
      </c>
      <c r="O2" s="105" t="s">
        <v>343</v>
      </c>
      <c r="P2" s="107" t="s">
        <v>344</v>
      </c>
      <c r="Q2" s="409" t="s">
        <v>305</v>
      </c>
      <c r="R2" s="409"/>
      <c r="S2" s="409"/>
      <c r="T2" s="405" t="s">
        <v>416</v>
      </c>
      <c r="U2" s="405"/>
      <c r="V2" s="406"/>
      <c r="W2" s="84"/>
      <c r="X2" s="77" t="s">
        <v>163</v>
      </c>
      <c r="Y2" s="78" t="s">
        <v>390</v>
      </c>
      <c r="Z2" s="71" t="s">
        <v>176</v>
      </c>
      <c r="AA2" s="71" t="s">
        <v>177</v>
      </c>
      <c r="AB2" s="19" t="s">
        <v>195</v>
      </c>
      <c r="AC2" s="19" t="s">
        <v>196</v>
      </c>
      <c r="AD2" s="81" t="s">
        <v>362</v>
      </c>
    </row>
    <row r="3" spans="1:36" ht="68.25" customHeight="1" x14ac:dyDescent="0.25">
      <c r="A3" s="75"/>
      <c r="B3" s="93" t="s">
        <v>229</v>
      </c>
      <c r="C3" s="21" t="s">
        <v>148</v>
      </c>
      <c r="D3" s="93" t="s">
        <v>243</v>
      </c>
      <c r="E3" s="21" t="s">
        <v>148</v>
      </c>
      <c r="F3" s="93" t="s">
        <v>231</v>
      </c>
      <c r="G3" s="21" t="s">
        <v>148</v>
      </c>
      <c r="H3" s="93" t="s">
        <v>232</v>
      </c>
      <c r="I3" s="21" t="s">
        <v>148</v>
      </c>
      <c r="J3" s="104">
        <v>1</v>
      </c>
      <c r="K3" s="104" t="s">
        <v>239</v>
      </c>
      <c r="L3" s="94">
        <v>1</v>
      </c>
      <c r="M3" s="94">
        <v>1.49</v>
      </c>
      <c r="N3" s="95" t="s">
        <v>239</v>
      </c>
      <c r="O3" s="108" t="s">
        <v>435</v>
      </c>
      <c r="P3" s="75" t="s">
        <v>334</v>
      </c>
      <c r="Q3" s="85" t="s">
        <v>306</v>
      </c>
      <c r="R3" s="86" t="s">
        <v>333</v>
      </c>
      <c r="S3" s="86" t="s">
        <v>333</v>
      </c>
      <c r="T3" s="88" t="s">
        <v>296</v>
      </c>
      <c r="U3" s="89">
        <v>1</v>
      </c>
      <c r="V3" s="89" t="s">
        <v>239</v>
      </c>
      <c r="W3" s="21"/>
      <c r="X3" s="76" t="s">
        <v>150</v>
      </c>
      <c r="Y3" s="18" t="s">
        <v>391</v>
      </c>
      <c r="Z3" s="72" t="s">
        <v>179</v>
      </c>
      <c r="AA3" s="72" t="s">
        <v>178</v>
      </c>
      <c r="AB3" t="s">
        <v>181</v>
      </c>
      <c r="AC3" t="s">
        <v>197</v>
      </c>
      <c r="AD3" s="221" t="s">
        <v>449</v>
      </c>
      <c r="AH3" t="s">
        <v>64</v>
      </c>
      <c r="AI3" t="s">
        <v>64</v>
      </c>
      <c r="AJ3" t="s">
        <v>64</v>
      </c>
    </row>
    <row r="4" spans="1:36" ht="35.25" customHeight="1" x14ac:dyDescent="0.25">
      <c r="A4" s="75"/>
      <c r="B4" s="96" t="s">
        <v>399</v>
      </c>
      <c r="C4" s="20">
        <v>3</v>
      </c>
      <c r="D4" s="96" t="s">
        <v>403</v>
      </c>
      <c r="E4" s="20">
        <v>3</v>
      </c>
      <c r="F4" s="97" t="s">
        <v>165</v>
      </c>
      <c r="G4" s="20">
        <v>3</v>
      </c>
      <c r="H4" s="98" t="s">
        <v>169</v>
      </c>
      <c r="I4" s="20">
        <v>3</v>
      </c>
      <c r="J4" s="104">
        <v>1.6659999999999999</v>
      </c>
      <c r="K4" s="104" t="s">
        <v>240</v>
      </c>
      <c r="L4" s="94">
        <v>1.5</v>
      </c>
      <c r="M4" s="94">
        <v>2.2400000000000002</v>
      </c>
      <c r="N4" s="95" t="s">
        <v>240</v>
      </c>
      <c r="O4" s="108" t="s">
        <v>431</v>
      </c>
      <c r="P4" s="75" t="s">
        <v>408</v>
      </c>
      <c r="Q4" s="85" t="s">
        <v>308</v>
      </c>
      <c r="R4" s="87">
        <v>1</v>
      </c>
      <c r="S4" s="87" t="s">
        <v>239</v>
      </c>
      <c r="T4" s="88" t="s">
        <v>298</v>
      </c>
      <c r="U4" s="89">
        <v>2</v>
      </c>
      <c r="V4" s="89" t="s">
        <v>240</v>
      </c>
      <c r="W4" s="20"/>
      <c r="X4" s="76" t="s">
        <v>151</v>
      </c>
      <c r="Y4" s="18" t="s">
        <v>392</v>
      </c>
      <c r="Z4" s="72" t="s">
        <v>180</v>
      </c>
      <c r="AA4" s="72" t="s">
        <v>409</v>
      </c>
      <c r="AB4" t="s">
        <v>182</v>
      </c>
      <c r="AC4" t="s">
        <v>198</v>
      </c>
      <c r="AD4" s="221" t="s">
        <v>450</v>
      </c>
    </row>
    <row r="5" spans="1:36" ht="30" x14ac:dyDescent="0.25">
      <c r="A5" s="75"/>
      <c r="B5" s="99" t="s">
        <v>398</v>
      </c>
      <c r="C5" s="22">
        <v>1</v>
      </c>
      <c r="D5" s="96" t="s">
        <v>60</v>
      </c>
      <c r="E5" s="20">
        <v>2</v>
      </c>
      <c r="F5" s="97" t="s">
        <v>166</v>
      </c>
      <c r="G5" s="20">
        <v>2</v>
      </c>
      <c r="H5" s="98" t="s">
        <v>170</v>
      </c>
      <c r="I5" s="20">
        <v>2</v>
      </c>
      <c r="J5" s="104">
        <v>2.3330000000000002</v>
      </c>
      <c r="K5" s="104" t="s">
        <v>241</v>
      </c>
      <c r="L5" s="94">
        <v>2.25</v>
      </c>
      <c r="M5" s="94">
        <v>3</v>
      </c>
      <c r="N5" s="95" t="s">
        <v>241</v>
      </c>
      <c r="O5" s="108" t="s">
        <v>434</v>
      </c>
      <c r="P5" s="75" t="s">
        <v>432</v>
      </c>
      <c r="Q5" s="85" t="s">
        <v>309</v>
      </c>
      <c r="R5" s="87">
        <v>2.5</v>
      </c>
      <c r="S5" s="87" t="s">
        <v>240</v>
      </c>
      <c r="T5" s="88" t="s">
        <v>297</v>
      </c>
      <c r="U5" s="89">
        <v>3</v>
      </c>
      <c r="V5" s="89" t="s">
        <v>241</v>
      </c>
      <c r="W5" s="20"/>
      <c r="X5" s="76" t="s">
        <v>152</v>
      </c>
      <c r="Y5" s="18" t="s">
        <v>397</v>
      </c>
      <c r="Z5" s="73" t="s">
        <v>178</v>
      </c>
      <c r="AA5" s="72" t="s">
        <v>410</v>
      </c>
      <c r="AB5" t="s">
        <v>183</v>
      </c>
      <c r="AC5" t="s">
        <v>199</v>
      </c>
      <c r="AD5" s="221" t="s">
        <v>451</v>
      </c>
    </row>
    <row r="6" spans="1:36" ht="57.75" customHeight="1" x14ac:dyDescent="0.25">
      <c r="A6" s="75"/>
      <c r="B6" s="99" t="s">
        <v>400</v>
      </c>
      <c r="C6" s="100" t="s">
        <v>147</v>
      </c>
      <c r="D6" s="99" t="s">
        <v>149</v>
      </c>
      <c r="E6" s="22">
        <v>1</v>
      </c>
      <c r="F6" s="101" t="s">
        <v>167</v>
      </c>
      <c r="G6" s="22">
        <v>1</v>
      </c>
      <c r="H6" s="98" t="s">
        <v>63</v>
      </c>
      <c r="I6" s="20">
        <v>1</v>
      </c>
      <c r="J6" s="101"/>
      <c r="K6" s="22"/>
      <c r="L6" s="102"/>
      <c r="M6" s="102"/>
      <c r="N6" s="103"/>
      <c r="O6" s="111"/>
      <c r="P6" s="75"/>
      <c r="Q6" s="87" t="s">
        <v>307</v>
      </c>
      <c r="R6" s="87">
        <v>3</v>
      </c>
      <c r="S6" s="87" t="s">
        <v>241</v>
      </c>
      <c r="T6" s="90"/>
      <c r="U6" s="91"/>
      <c r="V6" s="90"/>
      <c r="W6" s="22"/>
      <c r="X6" s="76" t="s">
        <v>153</v>
      </c>
      <c r="Y6" s="18" t="s">
        <v>393</v>
      </c>
      <c r="AA6" s="72" t="s">
        <v>180</v>
      </c>
      <c r="AB6" t="s">
        <v>184</v>
      </c>
      <c r="AC6" t="s">
        <v>200</v>
      </c>
      <c r="AD6" s="221" t="s">
        <v>452</v>
      </c>
    </row>
    <row r="7" spans="1:36" ht="46.5" customHeight="1" x14ac:dyDescent="0.25">
      <c r="A7" s="75"/>
      <c r="H7" s="23" t="s">
        <v>172</v>
      </c>
      <c r="I7" s="22">
        <v>1</v>
      </c>
      <c r="X7" s="76" t="s">
        <v>154</v>
      </c>
      <c r="Y7" s="18" t="s">
        <v>394</v>
      </c>
      <c r="AA7" s="72" t="s">
        <v>411</v>
      </c>
      <c r="AB7" t="s">
        <v>185</v>
      </c>
      <c r="AC7" t="s">
        <v>201</v>
      </c>
      <c r="AD7" s="221" t="s">
        <v>453</v>
      </c>
    </row>
    <row r="8" spans="1:36" x14ac:dyDescent="0.25">
      <c r="A8" s="75"/>
      <c r="I8" s="30"/>
      <c r="K8" s="24"/>
      <c r="M8" s="24"/>
      <c r="O8" s="25"/>
      <c r="X8" s="76" t="s">
        <v>155</v>
      </c>
      <c r="Y8" s="18" t="s">
        <v>395</v>
      </c>
      <c r="AA8" s="72" t="s">
        <v>412</v>
      </c>
      <c r="AB8" t="s">
        <v>186</v>
      </c>
      <c r="AC8" t="s">
        <v>202</v>
      </c>
      <c r="AD8" s="221" t="s">
        <v>454</v>
      </c>
    </row>
    <row r="9" spans="1:36" ht="30" customHeight="1" x14ac:dyDescent="0.25">
      <c r="A9" s="75"/>
      <c r="H9" s="31" t="s">
        <v>230</v>
      </c>
      <c r="I9" s="75" t="s">
        <v>417</v>
      </c>
      <c r="K9" s="26"/>
      <c r="M9" s="27"/>
      <c r="O9" s="27"/>
      <c r="Q9" s="410" t="s">
        <v>420</v>
      </c>
      <c r="R9" s="410"/>
      <c r="S9" s="410"/>
      <c r="T9" s="410"/>
      <c r="X9" s="76" t="s">
        <v>156</v>
      </c>
      <c r="Y9" s="70" t="s">
        <v>396</v>
      </c>
      <c r="AA9" s="72" t="s">
        <v>179</v>
      </c>
      <c r="AB9" t="s">
        <v>187</v>
      </c>
      <c r="AC9" t="s">
        <v>203</v>
      </c>
      <c r="AD9" s="221" t="s">
        <v>455</v>
      </c>
    </row>
    <row r="10" spans="1:36" ht="30" x14ac:dyDescent="0.25">
      <c r="A10" s="75"/>
      <c r="H10" s="31" t="s">
        <v>146</v>
      </c>
      <c r="K10" s="27"/>
      <c r="M10" s="26"/>
      <c r="O10" s="26"/>
      <c r="Q10" s="92" t="s">
        <v>330</v>
      </c>
      <c r="R10" s="92">
        <v>1</v>
      </c>
      <c r="S10" s="92" t="s">
        <v>239</v>
      </c>
      <c r="T10" s="92">
        <v>1</v>
      </c>
      <c r="X10" s="76" t="s">
        <v>158</v>
      </c>
      <c r="Y10" s="75"/>
      <c r="AA10" s="72" t="s">
        <v>413</v>
      </c>
      <c r="AB10" t="s">
        <v>188</v>
      </c>
      <c r="AC10" t="s">
        <v>204</v>
      </c>
      <c r="AD10" s="221" t="s">
        <v>456</v>
      </c>
    </row>
    <row r="11" spans="1:36" ht="45" customHeight="1" x14ac:dyDescent="0.25">
      <c r="A11" s="75"/>
      <c r="H11" s="31" t="s">
        <v>145</v>
      </c>
      <c r="K11" s="27"/>
      <c r="M11" s="27"/>
      <c r="N11" s="26"/>
      <c r="O11" s="26"/>
      <c r="Q11" s="92" t="s">
        <v>331</v>
      </c>
      <c r="R11" s="92">
        <v>2</v>
      </c>
      <c r="S11" s="92" t="s">
        <v>240</v>
      </c>
      <c r="T11" s="92">
        <v>2</v>
      </c>
      <c r="X11" s="76" t="s">
        <v>157</v>
      </c>
      <c r="Y11" s="75"/>
      <c r="AA11" s="73" t="s">
        <v>414</v>
      </c>
      <c r="AB11" t="s">
        <v>189</v>
      </c>
      <c r="AC11" t="s">
        <v>205</v>
      </c>
      <c r="AD11" s="221" t="s">
        <v>457</v>
      </c>
    </row>
    <row r="12" spans="1:36" ht="43.5" x14ac:dyDescent="0.25">
      <c r="A12" s="75"/>
      <c r="H12" t="s">
        <v>289</v>
      </c>
      <c r="K12" s="26"/>
      <c r="M12" s="26"/>
      <c r="O12" s="27"/>
      <c r="Q12" s="110" t="s">
        <v>430</v>
      </c>
      <c r="R12" s="110">
        <v>3</v>
      </c>
      <c r="S12" s="110" t="s">
        <v>241</v>
      </c>
      <c r="T12" s="110">
        <v>3</v>
      </c>
      <c r="X12" s="76" t="s">
        <v>159</v>
      </c>
      <c r="Y12" s="79" t="s">
        <v>336</v>
      </c>
      <c r="AB12" t="s">
        <v>190</v>
      </c>
      <c r="AC12" t="s">
        <v>206</v>
      </c>
      <c r="AD12" s="221" t="s">
        <v>458</v>
      </c>
    </row>
    <row r="13" spans="1:36" ht="30" x14ac:dyDescent="0.25">
      <c r="A13" s="75"/>
      <c r="H13" t="s">
        <v>290</v>
      </c>
      <c r="M13" s="28"/>
      <c r="O13" s="26"/>
      <c r="X13" s="76" t="s">
        <v>160</v>
      </c>
      <c r="Y13" s="34" t="s">
        <v>335</v>
      </c>
      <c r="AB13" t="s">
        <v>191</v>
      </c>
      <c r="AC13" t="s">
        <v>207</v>
      </c>
      <c r="AD13" s="221" t="s">
        <v>459</v>
      </c>
    </row>
    <row r="14" spans="1:36" ht="30" customHeight="1" x14ac:dyDescent="0.25">
      <c r="A14" s="75"/>
      <c r="O14" s="26"/>
      <c r="X14" s="76" t="s">
        <v>161</v>
      </c>
      <c r="Y14" s="34" t="s">
        <v>337</v>
      </c>
      <c r="AB14" t="s">
        <v>192</v>
      </c>
      <c r="AC14" t="s">
        <v>208</v>
      </c>
      <c r="AD14" s="275" t="s">
        <v>512</v>
      </c>
    </row>
    <row r="15" spans="1:36" ht="51.75" customHeight="1" x14ac:dyDescent="0.25">
      <c r="A15" s="75"/>
      <c r="K15" s="26"/>
      <c r="O15" s="27"/>
      <c r="Q15" s="32" t="s">
        <v>314</v>
      </c>
      <c r="X15" s="80" t="s">
        <v>162</v>
      </c>
      <c r="Y15" s="34" t="s">
        <v>338</v>
      </c>
      <c r="AB15" t="s">
        <v>193</v>
      </c>
      <c r="AC15" t="s">
        <v>209</v>
      </c>
      <c r="AD15" s="221" t="s">
        <v>460</v>
      </c>
    </row>
    <row r="16" spans="1:36" ht="15" customHeight="1" x14ac:dyDescent="0.25">
      <c r="A16" s="75"/>
      <c r="K16" s="26"/>
      <c r="M16" s="29"/>
      <c r="O16" s="26"/>
      <c r="Q16" s="82" t="s">
        <v>299</v>
      </c>
      <c r="R16" s="83">
        <v>1</v>
      </c>
      <c r="S16" s="83" t="s">
        <v>239</v>
      </c>
      <c r="X16" s="69" t="s">
        <v>164</v>
      </c>
      <c r="AB16" t="s">
        <v>194</v>
      </c>
      <c r="AC16" t="s">
        <v>210</v>
      </c>
      <c r="AD16" s="221" t="s">
        <v>461</v>
      </c>
    </row>
    <row r="17" spans="1:30" ht="29.25" x14ac:dyDescent="0.25">
      <c r="A17" s="75"/>
      <c r="M17" s="29"/>
      <c r="O17" s="28"/>
      <c r="Q17" s="82" t="s">
        <v>300</v>
      </c>
      <c r="R17" s="83">
        <v>3</v>
      </c>
      <c r="S17" s="83" t="s">
        <v>241</v>
      </c>
      <c r="AC17" t="s">
        <v>211</v>
      </c>
      <c r="AD17" s="221" t="s">
        <v>462</v>
      </c>
    </row>
    <row r="18" spans="1:30" x14ac:dyDescent="0.25">
      <c r="A18" s="1"/>
      <c r="M18" s="29"/>
      <c r="O18" s="26"/>
      <c r="AC18" t="s">
        <v>212</v>
      </c>
      <c r="AD18" s="221" t="s">
        <v>463</v>
      </c>
    </row>
    <row r="19" spans="1:30" ht="15" customHeight="1" x14ac:dyDescent="0.25">
      <c r="A19" s="75"/>
      <c r="AC19" t="s">
        <v>213</v>
      </c>
      <c r="AD19" s="221" t="s">
        <v>464</v>
      </c>
    </row>
    <row r="20" spans="1:30" x14ac:dyDescent="0.25">
      <c r="M20" s="29"/>
      <c r="AC20" t="s">
        <v>214</v>
      </c>
      <c r="AD20" s="221" t="s">
        <v>465</v>
      </c>
    </row>
    <row r="21" spans="1:30" ht="15" customHeight="1" x14ac:dyDescent="0.25">
      <c r="M21" s="29"/>
      <c r="AC21" t="s">
        <v>215</v>
      </c>
      <c r="AD21" s="221" t="s">
        <v>466</v>
      </c>
    </row>
    <row r="22" spans="1:30" ht="29.25" x14ac:dyDescent="0.25">
      <c r="K22" s="29"/>
      <c r="M22" s="29"/>
      <c r="AC22" t="s">
        <v>216</v>
      </c>
      <c r="AD22" s="221" t="s">
        <v>467</v>
      </c>
    </row>
    <row r="23" spans="1:30" x14ac:dyDescent="0.25">
      <c r="K23" s="29"/>
      <c r="M23" s="29"/>
      <c r="AC23" t="s">
        <v>217</v>
      </c>
      <c r="AD23" s="221" t="s">
        <v>468</v>
      </c>
    </row>
    <row r="24" spans="1:30" ht="15" customHeight="1" x14ac:dyDescent="0.25">
      <c r="K24" s="29"/>
      <c r="AC24" t="s">
        <v>218</v>
      </c>
      <c r="AD24" s="221" t="s">
        <v>469</v>
      </c>
    </row>
    <row r="25" spans="1:30" x14ac:dyDescent="0.25">
      <c r="K25" s="29"/>
      <c r="AC25" t="s">
        <v>219</v>
      </c>
      <c r="AD25" s="221" t="s">
        <v>470</v>
      </c>
    </row>
    <row r="26" spans="1:30" ht="15" customHeight="1" x14ac:dyDescent="0.25">
      <c r="AC26" t="s">
        <v>220</v>
      </c>
      <c r="AD26" s="221" t="s">
        <v>471</v>
      </c>
    </row>
    <row r="27" spans="1:30" x14ac:dyDescent="0.25">
      <c r="K27" s="29"/>
      <c r="AC27" t="s">
        <v>221</v>
      </c>
      <c r="AD27" s="221" t="s">
        <v>472</v>
      </c>
    </row>
    <row r="28" spans="1:30" ht="29.25" x14ac:dyDescent="0.25">
      <c r="K28" s="29"/>
      <c r="AC28" t="s">
        <v>222</v>
      </c>
      <c r="AD28" s="221" t="s">
        <v>473</v>
      </c>
    </row>
    <row r="29" spans="1:30" x14ac:dyDescent="0.25">
      <c r="K29" s="29"/>
      <c r="AC29" t="s">
        <v>223</v>
      </c>
      <c r="AD29" s="221" t="s">
        <v>474</v>
      </c>
    </row>
    <row r="30" spans="1:30" x14ac:dyDescent="0.25">
      <c r="K30" s="29"/>
      <c r="AC30" t="s">
        <v>224</v>
      </c>
      <c r="AD30" s="221" t="s">
        <v>475</v>
      </c>
    </row>
    <row r="31" spans="1:30" ht="21" customHeight="1" x14ac:dyDescent="0.25">
      <c r="AC31" t="s">
        <v>225</v>
      </c>
      <c r="AD31" s="221" t="s">
        <v>476</v>
      </c>
    </row>
    <row r="32" spans="1:30" x14ac:dyDescent="0.25">
      <c r="AC32" t="s">
        <v>226</v>
      </c>
      <c r="AD32" s="221" t="s">
        <v>477</v>
      </c>
    </row>
    <row r="33" spans="11:30" x14ac:dyDescent="0.25">
      <c r="AC33" t="s">
        <v>227</v>
      </c>
      <c r="AD33" s="221" t="s">
        <v>478</v>
      </c>
    </row>
    <row r="34" spans="11:30" x14ac:dyDescent="0.25">
      <c r="K34" s="28"/>
      <c r="AC34" t="s">
        <v>228</v>
      </c>
      <c r="AD34" s="221" t="s">
        <v>479</v>
      </c>
    </row>
    <row r="35" spans="11:30" x14ac:dyDescent="0.25">
      <c r="K35" s="28"/>
      <c r="AD35" s="221" t="s">
        <v>480</v>
      </c>
    </row>
    <row r="36" spans="11:30" ht="15" customHeight="1" x14ac:dyDescent="0.25">
      <c r="AD36" s="221" t="s">
        <v>481</v>
      </c>
    </row>
    <row r="37" spans="11:30" x14ac:dyDescent="0.25">
      <c r="K37" s="29"/>
      <c r="AD37" s="221" t="s">
        <v>482</v>
      </c>
    </row>
    <row r="38" spans="11:30" x14ac:dyDescent="0.25">
      <c r="K38" s="29"/>
      <c r="O38" s="29"/>
      <c r="AD38" s="276" t="s">
        <v>513</v>
      </c>
    </row>
    <row r="39" spans="11:30" ht="28.5" x14ac:dyDescent="0.25">
      <c r="K39" s="29"/>
      <c r="AD39" s="276" t="s">
        <v>514</v>
      </c>
    </row>
    <row r="40" spans="11:30" x14ac:dyDescent="0.25">
      <c r="K40" s="29"/>
      <c r="AD40" s="221" t="s">
        <v>483</v>
      </c>
    </row>
    <row r="41" spans="11:30" ht="15" customHeight="1" x14ac:dyDescent="0.25">
      <c r="AD41" s="221" t="s">
        <v>484</v>
      </c>
    </row>
    <row r="42" spans="11:30" x14ac:dyDescent="0.25">
      <c r="K42" s="29"/>
      <c r="O42" s="28"/>
      <c r="AD42" s="221" t="s">
        <v>485</v>
      </c>
    </row>
    <row r="43" spans="11:30" x14ac:dyDescent="0.25">
      <c r="K43" s="29"/>
      <c r="O43" s="28"/>
      <c r="AD43" s="221" t="s">
        <v>486</v>
      </c>
    </row>
    <row r="44" spans="11:30" ht="15" customHeight="1" x14ac:dyDescent="0.25">
      <c r="K44" s="29"/>
      <c r="AD44" s="221" t="s">
        <v>487</v>
      </c>
    </row>
    <row r="45" spans="11:30" ht="29.25" x14ac:dyDescent="0.25">
      <c r="K45" s="29"/>
      <c r="AD45" s="221" t="s">
        <v>488</v>
      </c>
    </row>
    <row r="46" spans="11:30" x14ac:dyDescent="0.25">
      <c r="O46" s="29"/>
      <c r="AD46" s="221" t="s">
        <v>489</v>
      </c>
    </row>
    <row r="47" spans="11:30" x14ac:dyDescent="0.25">
      <c r="O47" s="29"/>
      <c r="AD47" s="221" t="s">
        <v>490</v>
      </c>
    </row>
    <row r="48" spans="11:30" x14ac:dyDescent="0.25">
      <c r="O48" s="29"/>
      <c r="AD48" s="221" t="s">
        <v>491</v>
      </c>
    </row>
    <row r="49" spans="15:30" ht="15" customHeight="1" x14ac:dyDescent="0.25">
      <c r="AD49" s="221" t="s">
        <v>492</v>
      </c>
    </row>
    <row r="50" spans="15:30" ht="29.25" x14ac:dyDescent="0.25">
      <c r="O50" s="28"/>
      <c r="AD50" s="221" t="s">
        <v>493</v>
      </c>
    </row>
    <row r="51" spans="15:30" x14ac:dyDescent="0.25">
      <c r="O51" s="28"/>
      <c r="AD51" s="221" t="s">
        <v>494</v>
      </c>
    </row>
    <row r="52" spans="15:30" x14ac:dyDescent="0.25">
      <c r="O52" s="28"/>
      <c r="AD52" s="221" t="s">
        <v>495</v>
      </c>
    </row>
    <row r="53" spans="15:30" ht="29.25" x14ac:dyDescent="0.25">
      <c r="O53" s="28"/>
      <c r="AD53" s="221" t="s">
        <v>363</v>
      </c>
    </row>
    <row r="54" spans="15:30" ht="29.25" x14ac:dyDescent="0.25">
      <c r="AD54" s="221" t="s">
        <v>364</v>
      </c>
    </row>
    <row r="55" spans="15:30" ht="29.25" x14ac:dyDescent="0.25">
      <c r="AD55" s="221" t="s">
        <v>365</v>
      </c>
    </row>
    <row r="56" spans="15:30" ht="29.25" x14ac:dyDescent="0.25">
      <c r="AD56" s="221" t="s">
        <v>496</v>
      </c>
    </row>
    <row r="57" spans="15:30" x14ac:dyDescent="0.25">
      <c r="AD57" s="221" t="s">
        <v>497</v>
      </c>
    </row>
    <row r="58" spans="15:30" x14ac:dyDescent="0.25">
      <c r="AD58" s="221" t="s">
        <v>498</v>
      </c>
    </row>
    <row r="59" spans="15:30" x14ac:dyDescent="0.25">
      <c r="AD59" s="221" t="s">
        <v>499</v>
      </c>
    </row>
    <row r="60" spans="15:30" ht="29.25" x14ac:dyDescent="0.25">
      <c r="AD60" s="221" t="s">
        <v>366</v>
      </c>
    </row>
    <row r="61" spans="15:30" ht="29.25" x14ac:dyDescent="0.25">
      <c r="AD61" s="221" t="s">
        <v>367</v>
      </c>
    </row>
    <row r="62" spans="15:30" x14ac:dyDescent="0.25">
      <c r="AD62" s="221" t="s">
        <v>500</v>
      </c>
    </row>
    <row r="63" spans="15:30" ht="29.25" x14ac:dyDescent="0.25">
      <c r="AD63" s="221" t="s">
        <v>368</v>
      </c>
    </row>
    <row r="64" spans="15:30" x14ac:dyDescent="0.25">
      <c r="AD64" s="221" t="s">
        <v>369</v>
      </c>
    </row>
    <row r="65" spans="30:30" x14ac:dyDescent="0.25">
      <c r="AD65" s="221" t="s">
        <v>501</v>
      </c>
    </row>
    <row r="66" spans="30:30" x14ac:dyDescent="0.25">
      <c r="AD66" s="221" t="s">
        <v>388</v>
      </c>
    </row>
    <row r="67" spans="30:30" x14ac:dyDescent="0.25">
      <c r="AD67" s="221" t="s">
        <v>502</v>
      </c>
    </row>
    <row r="68" spans="30:30" x14ac:dyDescent="0.25">
      <c r="AD68" s="221" t="s">
        <v>370</v>
      </c>
    </row>
    <row r="69" spans="30:30" ht="29.25" x14ac:dyDescent="0.25">
      <c r="AD69" s="221" t="s">
        <v>371</v>
      </c>
    </row>
    <row r="70" spans="30:30" x14ac:dyDescent="0.25">
      <c r="AD70" s="221" t="s">
        <v>503</v>
      </c>
    </row>
    <row r="71" spans="30:30" ht="29.25" x14ac:dyDescent="0.25">
      <c r="AD71" s="221" t="s">
        <v>372</v>
      </c>
    </row>
    <row r="72" spans="30:30" ht="29.25" x14ac:dyDescent="0.25">
      <c r="AD72" s="221" t="s">
        <v>373</v>
      </c>
    </row>
    <row r="73" spans="30:30" x14ac:dyDescent="0.25">
      <c r="AD73" s="221" t="s">
        <v>374</v>
      </c>
    </row>
    <row r="74" spans="30:30" x14ac:dyDescent="0.25">
      <c r="AD74" s="221" t="s">
        <v>375</v>
      </c>
    </row>
    <row r="75" spans="30:30" ht="29.25" x14ac:dyDescent="0.25">
      <c r="AD75" s="221" t="s">
        <v>376</v>
      </c>
    </row>
    <row r="76" spans="30:30" ht="29.25" x14ac:dyDescent="0.25">
      <c r="AD76" s="221" t="s">
        <v>504</v>
      </c>
    </row>
    <row r="77" spans="30:30" x14ac:dyDescent="0.25">
      <c r="AD77" s="221" t="s">
        <v>505</v>
      </c>
    </row>
    <row r="78" spans="30:30" x14ac:dyDescent="0.25">
      <c r="AD78" s="221" t="s">
        <v>389</v>
      </c>
    </row>
    <row r="79" spans="30:30" x14ac:dyDescent="0.25">
      <c r="AD79" s="221" t="s">
        <v>506</v>
      </c>
    </row>
    <row r="80" spans="30:30" ht="29.25" x14ac:dyDescent="0.25">
      <c r="AD80" s="275" t="s">
        <v>515</v>
      </c>
    </row>
    <row r="81" spans="30:30" ht="29.25" x14ac:dyDescent="0.25">
      <c r="AD81" s="221" t="s">
        <v>387</v>
      </c>
    </row>
    <row r="82" spans="30:30" ht="29.25" x14ac:dyDescent="0.25">
      <c r="AD82" s="221" t="s">
        <v>507</v>
      </c>
    </row>
    <row r="83" spans="30:30" x14ac:dyDescent="0.25">
      <c r="AD83" s="221" t="s">
        <v>508</v>
      </c>
    </row>
    <row r="84" spans="30:30" x14ac:dyDescent="0.25">
      <c r="AD84" s="221" t="s">
        <v>509</v>
      </c>
    </row>
    <row r="85" spans="30:30" ht="29.25" x14ac:dyDescent="0.25">
      <c r="AD85" s="221" t="s">
        <v>377</v>
      </c>
    </row>
    <row r="86" spans="30:30" ht="29.25" x14ac:dyDescent="0.25">
      <c r="AD86" s="221" t="s">
        <v>378</v>
      </c>
    </row>
    <row r="87" spans="30:30" ht="29.25" x14ac:dyDescent="0.25">
      <c r="AD87" s="221" t="s">
        <v>379</v>
      </c>
    </row>
    <row r="88" spans="30:30" ht="29.25" x14ac:dyDescent="0.25">
      <c r="AD88" s="221" t="s">
        <v>380</v>
      </c>
    </row>
    <row r="89" spans="30:30" x14ac:dyDescent="0.25">
      <c r="AD89" s="221" t="s">
        <v>381</v>
      </c>
    </row>
    <row r="90" spans="30:30" x14ac:dyDescent="0.25">
      <c r="AD90" s="221" t="s">
        <v>382</v>
      </c>
    </row>
    <row r="91" spans="30:30" x14ac:dyDescent="0.25">
      <c r="AD91" s="221" t="s">
        <v>383</v>
      </c>
    </row>
    <row r="92" spans="30:30" ht="29.25" x14ac:dyDescent="0.25">
      <c r="AD92" s="221" t="s">
        <v>384</v>
      </c>
    </row>
    <row r="93" spans="30:30" x14ac:dyDescent="0.25">
      <c r="AD93" s="221" t="s">
        <v>385</v>
      </c>
    </row>
    <row r="94" spans="30:30" x14ac:dyDescent="0.25">
      <c r="AD94" s="221" t="s">
        <v>386</v>
      </c>
    </row>
    <row r="95" spans="30:30" x14ac:dyDescent="0.25">
      <c r="AD95" s="221" t="s">
        <v>510</v>
      </c>
    </row>
    <row r="96" spans="30:30" x14ac:dyDescent="0.25">
      <c r="AD96" s="221" t="s">
        <v>511</v>
      </c>
    </row>
    <row r="97" spans="30:30" x14ac:dyDescent="0.25">
      <c r="AD97" s="277"/>
    </row>
    <row r="98" spans="30:30" x14ac:dyDescent="0.25">
      <c r="AD98" s="277"/>
    </row>
    <row r="99" spans="30:30" x14ac:dyDescent="0.25">
      <c r="AD99" s="277"/>
    </row>
    <row r="100" spans="30:30" x14ac:dyDescent="0.25">
      <c r="AD100" s="277"/>
    </row>
  </sheetData>
  <mergeCells count="11">
    <mergeCell ref="Q9:T9"/>
    <mergeCell ref="F2:G2"/>
    <mergeCell ref="B2:C2"/>
    <mergeCell ref="D2:E2"/>
    <mergeCell ref="J2:K2"/>
    <mergeCell ref="H2:I2"/>
    <mergeCell ref="X1:AD1"/>
    <mergeCell ref="B1:P1"/>
    <mergeCell ref="T2:V2"/>
    <mergeCell ref="Q1:V1"/>
    <mergeCell ref="Q2:S2"/>
  </mergeCells>
  <phoneticPr fontId="11" type="noConversion"/>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7"/>
  <dimension ref="A1:D69"/>
  <sheetViews>
    <sheetView topLeftCell="A19" workbookViewId="0">
      <selection activeCell="A2" sqref="A2"/>
    </sheetView>
  </sheetViews>
  <sheetFormatPr baseColWidth="10" defaultRowHeight="15" x14ac:dyDescent="0.25"/>
  <cols>
    <col min="1" max="1" width="37.28515625" customWidth="1"/>
    <col min="2" max="2" width="34.140625" customWidth="1"/>
  </cols>
  <sheetData>
    <row r="1" spans="1:4" ht="26.25" x14ac:dyDescent="0.25">
      <c r="A1" s="2" t="s">
        <v>69</v>
      </c>
      <c r="B1" s="3" t="s">
        <v>70</v>
      </c>
      <c r="C1" s="2" t="s">
        <v>71</v>
      </c>
      <c r="D1" s="2" t="s">
        <v>72</v>
      </c>
    </row>
    <row r="2" spans="1:4" x14ac:dyDescent="0.25">
      <c r="A2" s="4" t="s">
        <v>73</v>
      </c>
      <c r="B2" s="5" t="s">
        <v>74</v>
      </c>
      <c r="C2" s="6">
        <v>43832</v>
      </c>
      <c r="D2" s="6">
        <v>43949</v>
      </c>
    </row>
    <row r="3" spans="1:4" x14ac:dyDescent="0.25">
      <c r="A3" s="4" t="s">
        <v>75</v>
      </c>
      <c r="B3" s="7" t="s">
        <v>76</v>
      </c>
      <c r="C3" s="6">
        <v>43950</v>
      </c>
      <c r="D3" s="6">
        <v>44074</v>
      </c>
    </row>
    <row r="4" spans="1:4" ht="25.5" x14ac:dyDescent="0.25">
      <c r="A4" s="4" t="s">
        <v>77</v>
      </c>
      <c r="B4" s="5" t="s">
        <v>74</v>
      </c>
      <c r="C4" s="6">
        <v>43832</v>
      </c>
      <c r="D4" s="6">
        <v>44012</v>
      </c>
    </row>
    <row r="5" spans="1:4" ht="25.5" x14ac:dyDescent="0.25">
      <c r="A5" s="4" t="s">
        <v>78</v>
      </c>
      <c r="B5" s="5" t="s">
        <v>74</v>
      </c>
      <c r="C5" s="6">
        <v>44088</v>
      </c>
      <c r="D5" s="6">
        <v>44160</v>
      </c>
    </row>
    <row r="6" spans="1:4" ht="25.5" x14ac:dyDescent="0.25">
      <c r="A6" s="8" t="s">
        <v>79</v>
      </c>
      <c r="B6" s="7" t="s">
        <v>76</v>
      </c>
      <c r="C6" s="9">
        <v>43950</v>
      </c>
      <c r="D6" s="9">
        <v>44071</v>
      </c>
    </row>
    <row r="7" spans="1:4" ht="25.5" x14ac:dyDescent="0.25">
      <c r="A7" s="10" t="s">
        <v>80</v>
      </c>
      <c r="B7" s="5" t="s">
        <v>76</v>
      </c>
      <c r="C7" s="11">
        <v>43832</v>
      </c>
      <c r="D7" s="11">
        <v>44012</v>
      </c>
    </row>
    <row r="8" spans="1:4" x14ac:dyDescent="0.25">
      <c r="A8" s="12" t="s">
        <v>81</v>
      </c>
      <c r="B8" s="5" t="s">
        <v>76</v>
      </c>
      <c r="C8" s="11">
        <v>44013</v>
      </c>
      <c r="D8" s="11">
        <v>44131</v>
      </c>
    </row>
    <row r="9" spans="1:4" x14ac:dyDescent="0.25">
      <c r="A9" s="4" t="s">
        <v>82</v>
      </c>
      <c r="B9" s="5" t="s">
        <v>74</v>
      </c>
      <c r="C9" s="6">
        <v>43832</v>
      </c>
      <c r="D9" s="6">
        <v>43949</v>
      </c>
    </row>
    <row r="10" spans="1:4" x14ac:dyDescent="0.25">
      <c r="A10" s="4" t="s">
        <v>83</v>
      </c>
      <c r="B10" s="5" t="s">
        <v>74</v>
      </c>
      <c r="C10" s="6">
        <v>43832</v>
      </c>
      <c r="D10" s="6">
        <v>43949</v>
      </c>
    </row>
    <row r="11" spans="1:4" x14ac:dyDescent="0.25">
      <c r="A11" s="4" t="s">
        <v>84</v>
      </c>
      <c r="B11" s="5" t="s">
        <v>74</v>
      </c>
      <c r="C11" s="6">
        <v>43832</v>
      </c>
      <c r="D11" s="6">
        <v>44012</v>
      </c>
    </row>
    <row r="12" spans="1:4" x14ac:dyDescent="0.25">
      <c r="A12" s="4" t="s">
        <v>85</v>
      </c>
      <c r="B12" s="5" t="s">
        <v>74</v>
      </c>
      <c r="C12" s="6">
        <v>43832</v>
      </c>
      <c r="D12" s="6">
        <v>43949</v>
      </c>
    </row>
    <row r="13" spans="1:4" x14ac:dyDescent="0.25">
      <c r="A13" s="4" t="s">
        <v>86</v>
      </c>
      <c r="B13" s="5" t="s">
        <v>74</v>
      </c>
      <c r="C13" s="6">
        <v>43832</v>
      </c>
      <c r="D13" s="6">
        <v>44012</v>
      </c>
    </row>
    <row r="14" spans="1:4" x14ac:dyDescent="0.25">
      <c r="A14" s="10" t="s">
        <v>87</v>
      </c>
      <c r="B14" s="5" t="s">
        <v>74</v>
      </c>
      <c r="C14" s="11">
        <v>43832</v>
      </c>
      <c r="D14" s="11">
        <v>44012</v>
      </c>
    </row>
    <row r="15" spans="1:4" x14ac:dyDescent="0.25">
      <c r="A15" s="4" t="s">
        <v>88</v>
      </c>
      <c r="B15" s="5" t="s">
        <v>74</v>
      </c>
      <c r="C15" s="6">
        <v>43832</v>
      </c>
      <c r="D15" s="6">
        <v>43949</v>
      </c>
    </row>
    <row r="16" spans="1:4" x14ac:dyDescent="0.25">
      <c r="A16" s="4" t="s">
        <v>89</v>
      </c>
      <c r="B16" s="5" t="s">
        <v>74</v>
      </c>
      <c r="C16" s="6">
        <v>43832</v>
      </c>
      <c r="D16" s="6">
        <v>44012</v>
      </c>
    </row>
    <row r="17" spans="1:4" x14ac:dyDescent="0.25">
      <c r="A17" s="4" t="s">
        <v>90</v>
      </c>
      <c r="B17" s="5" t="s">
        <v>74</v>
      </c>
      <c r="C17" s="6">
        <v>43832</v>
      </c>
      <c r="D17" s="6">
        <v>44012</v>
      </c>
    </row>
    <row r="18" spans="1:4" x14ac:dyDescent="0.25">
      <c r="A18" s="4" t="s">
        <v>91</v>
      </c>
      <c r="B18" s="5" t="s">
        <v>74</v>
      </c>
      <c r="C18" s="6">
        <v>43832</v>
      </c>
      <c r="D18" s="6">
        <v>43949</v>
      </c>
    </row>
    <row r="19" spans="1:4" x14ac:dyDescent="0.25">
      <c r="A19" s="4" t="s">
        <v>92</v>
      </c>
      <c r="B19" s="5" t="s">
        <v>74</v>
      </c>
      <c r="C19" s="6">
        <v>43832</v>
      </c>
      <c r="D19" s="6">
        <v>44012</v>
      </c>
    </row>
    <row r="20" spans="1:4" x14ac:dyDescent="0.25">
      <c r="A20" s="4" t="s">
        <v>93</v>
      </c>
      <c r="B20" s="5" t="s">
        <v>74</v>
      </c>
      <c r="C20" s="6">
        <v>43832</v>
      </c>
      <c r="D20" s="6">
        <v>43949</v>
      </c>
    </row>
    <row r="21" spans="1:4" x14ac:dyDescent="0.25">
      <c r="A21" s="13" t="s">
        <v>94</v>
      </c>
      <c r="B21" s="5" t="s">
        <v>74</v>
      </c>
      <c r="C21" s="14">
        <v>43832</v>
      </c>
      <c r="D21" s="14">
        <v>43949</v>
      </c>
    </row>
    <row r="22" spans="1:4" x14ac:dyDescent="0.25">
      <c r="A22" s="4" t="s">
        <v>95</v>
      </c>
      <c r="B22" s="5" t="s">
        <v>74</v>
      </c>
      <c r="C22" s="6">
        <v>43832</v>
      </c>
      <c r="D22" s="6">
        <v>43949</v>
      </c>
    </row>
    <row r="23" spans="1:4" x14ac:dyDescent="0.25">
      <c r="A23" s="10" t="s">
        <v>96</v>
      </c>
      <c r="B23" s="5" t="s">
        <v>74</v>
      </c>
      <c r="C23" s="11">
        <v>43832</v>
      </c>
      <c r="D23" s="11">
        <v>44012</v>
      </c>
    </row>
    <row r="24" spans="1:4" x14ac:dyDescent="0.25">
      <c r="A24" s="4" t="s">
        <v>97</v>
      </c>
      <c r="B24" s="5" t="s">
        <v>74</v>
      </c>
      <c r="C24" s="6">
        <v>43832</v>
      </c>
      <c r="D24" s="6">
        <v>44012</v>
      </c>
    </row>
    <row r="25" spans="1:4" x14ac:dyDescent="0.25">
      <c r="A25" s="4" t="s">
        <v>98</v>
      </c>
      <c r="B25" s="5" t="s">
        <v>74</v>
      </c>
      <c r="C25" s="6">
        <v>43832</v>
      </c>
      <c r="D25" s="6">
        <v>43949</v>
      </c>
    </row>
    <row r="26" spans="1:4" x14ac:dyDescent="0.25">
      <c r="A26" s="4" t="s">
        <v>99</v>
      </c>
      <c r="B26" s="5" t="s">
        <v>74</v>
      </c>
      <c r="C26" s="6">
        <v>43832</v>
      </c>
      <c r="D26" s="6">
        <v>43949</v>
      </c>
    </row>
    <row r="27" spans="1:4" x14ac:dyDescent="0.25">
      <c r="A27" s="4" t="s">
        <v>100</v>
      </c>
      <c r="B27" s="5" t="s">
        <v>74</v>
      </c>
      <c r="C27" s="6">
        <v>43832</v>
      </c>
      <c r="D27" s="6">
        <v>43949</v>
      </c>
    </row>
    <row r="28" spans="1:4" x14ac:dyDescent="0.25">
      <c r="A28" s="4" t="s">
        <v>101</v>
      </c>
      <c r="B28" s="5" t="s">
        <v>74</v>
      </c>
      <c r="C28" s="6">
        <v>43832</v>
      </c>
      <c r="D28" s="6">
        <v>44012</v>
      </c>
    </row>
    <row r="29" spans="1:4" ht="25.5" x14ac:dyDescent="0.25">
      <c r="A29" s="4" t="s">
        <v>102</v>
      </c>
      <c r="B29" s="5" t="s">
        <v>74</v>
      </c>
      <c r="C29" s="6">
        <v>43832</v>
      </c>
      <c r="D29" s="6">
        <v>43949</v>
      </c>
    </row>
    <row r="30" spans="1:4" x14ac:dyDescent="0.25">
      <c r="A30" s="10" t="s">
        <v>103</v>
      </c>
      <c r="B30" s="5" t="s">
        <v>76</v>
      </c>
      <c r="C30" s="11">
        <v>43832</v>
      </c>
      <c r="D30" s="11">
        <v>44012</v>
      </c>
    </row>
    <row r="31" spans="1:4" x14ac:dyDescent="0.25">
      <c r="A31" s="10" t="s">
        <v>104</v>
      </c>
      <c r="B31" s="5" t="s">
        <v>74</v>
      </c>
      <c r="C31" s="11">
        <v>44013</v>
      </c>
      <c r="D31" s="11">
        <v>44131</v>
      </c>
    </row>
    <row r="32" spans="1:4" x14ac:dyDescent="0.25">
      <c r="A32" s="4" t="s">
        <v>105</v>
      </c>
      <c r="B32" s="5" t="s">
        <v>76</v>
      </c>
      <c r="C32" s="6">
        <v>43832</v>
      </c>
      <c r="D32" s="6">
        <v>44012</v>
      </c>
    </row>
    <row r="33" spans="1:4" ht="51" x14ac:dyDescent="0.25">
      <c r="A33" s="4" t="s">
        <v>106</v>
      </c>
      <c r="B33" s="5" t="s">
        <v>74</v>
      </c>
      <c r="C33" s="6">
        <v>43832</v>
      </c>
      <c r="D33" s="6">
        <v>43949</v>
      </c>
    </row>
    <row r="34" spans="1:4" x14ac:dyDescent="0.25">
      <c r="A34" s="4" t="s">
        <v>107</v>
      </c>
      <c r="B34" s="5" t="s">
        <v>74</v>
      </c>
      <c r="C34" s="6">
        <v>43832</v>
      </c>
      <c r="D34" s="6">
        <v>44012</v>
      </c>
    </row>
    <row r="35" spans="1:4" ht="25.5" x14ac:dyDescent="0.25">
      <c r="A35" s="4" t="s">
        <v>108</v>
      </c>
      <c r="B35" s="5" t="s">
        <v>74</v>
      </c>
      <c r="C35" s="6">
        <v>43832</v>
      </c>
      <c r="D35" s="6">
        <v>43949</v>
      </c>
    </row>
    <row r="36" spans="1:4" ht="25.5" x14ac:dyDescent="0.25">
      <c r="A36" s="4" t="s">
        <v>109</v>
      </c>
      <c r="B36" s="5" t="s">
        <v>74</v>
      </c>
      <c r="C36" s="6">
        <v>44013</v>
      </c>
      <c r="D36" s="6">
        <v>44131</v>
      </c>
    </row>
    <row r="37" spans="1:4" ht="25.5" x14ac:dyDescent="0.25">
      <c r="A37" s="15" t="s">
        <v>110</v>
      </c>
      <c r="B37" s="5" t="s">
        <v>74</v>
      </c>
      <c r="C37" s="6">
        <v>44075</v>
      </c>
      <c r="D37" s="6">
        <v>44193</v>
      </c>
    </row>
    <row r="38" spans="1:4" ht="25.5" x14ac:dyDescent="0.25">
      <c r="A38" s="4" t="s">
        <v>111</v>
      </c>
      <c r="B38" s="5" t="s">
        <v>74</v>
      </c>
      <c r="C38" s="6">
        <v>43832</v>
      </c>
      <c r="D38" s="6">
        <v>44012</v>
      </c>
    </row>
    <row r="39" spans="1:4" x14ac:dyDescent="0.25">
      <c r="A39" s="4" t="s">
        <v>112</v>
      </c>
      <c r="B39" s="5" t="s">
        <v>74</v>
      </c>
      <c r="C39" s="6">
        <v>43875</v>
      </c>
      <c r="D39" s="6">
        <v>43949</v>
      </c>
    </row>
    <row r="40" spans="1:4" x14ac:dyDescent="0.25">
      <c r="A40" s="4" t="s">
        <v>68</v>
      </c>
      <c r="B40" s="7" t="s">
        <v>74</v>
      </c>
      <c r="C40" s="6">
        <v>43943</v>
      </c>
      <c r="D40" s="6">
        <v>44063</v>
      </c>
    </row>
    <row r="41" spans="1:4" ht="25.5" x14ac:dyDescent="0.25">
      <c r="A41" s="4" t="s">
        <v>113</v>
      </c>
      <c r="B41" s="5" t="s">
        <v>74</v>
      </c>
      <c r="C41" s="6">
        <v>44013</v>
      </c>
      <c r="D41" s="6">
        <v>44088</v>
      </c>
    </row>
    <row r="42" spans="1:4" ht="25.5" x14ac:dyDescent="0.25">
      <c r="A42" s="10" t="s">
        <v>114</v>
      </c>
      <c r="B42" s="5" t="s">
        <v>74</v>
      </c>
      <c r="C42" s="11">
        <v>43832</v>
      </c>
      <c r="D42" s="11">
        <v>43949</v>
      </c>
    </row>
    <row r="43" spans="1:4" x14ac:dyDescent="0.25">
      <c r="A43" s="4" t="s">
        <v>115</v>
      </c>
      <c r="B43" s="7" t="s">
        <v>74</v>
      </c>
      <c r="C43" s="6">
        <v>43950</v>
      </c>
      <c r="D43" s="6">
        <v>44074</v>
      </c>
    </row>
    <row r="44" spans="1:4" x14ac:dyDescent="0.25">
      <c r="A44" s="4" t="s">
        <v>116</v>
      </c>
      <c r="B44" s="5" t="s">
        <v>74</v>
      </c>
      <c r="C44" s="6">
        <v>44075</v>
      </c>
      <c r="D44" s="6">
        <v>44193</v>
      </c>
    </row>
    <row r="45" spans="1:4" x14ac:dyDescent="0.25">
      <c r="A45" s="4" t="s">
        <v>117</v>
      </c>
      <c r="B45" s="5" t="s">
        <v>74</v>
      </c>
      <c r="C45" s="6">
        <v>43850</v>
      </c>
      <c r="D45" s="6">
        <v>43965</v>
      </c>
    </row>
    <row r="46" spans="1:4" x14ac:dyDescent="0.25">
      <c r="A46" s="4" t="s">
        <v>118</v>
      </c>
      <c r="B46" s="5" t="s">
        <v>74</v>
      </c>
      <c r="C46" s="6">
        <v>43832</v>
      </c>
      <c r="D46" s="6">
        <v>44012</v>
      </c>
    </row>
    <row r="47" spans="1:4" x14ac:dyDescent="0.25">
      <c r="A47" s="4" t="s">
        <v>119</v>
      </c>
      <c r="B47" s="5" t="s">
        <v>74</v>
      </c>
      <c r="C47" s="6">
        <v>44013</v>
      </c>
      <c r="D47" s="6">
        <v>44193</v>
      </c>
    </row>
    <row r="48" spans="1:4" x14ac:dyDescent="0.25">
      <c r="A48" s="4" t="s">
        <v>119</v>
      </c>
      <c r="B48" s="5" t="s">
        <v>74</v>
      </c>
      <c r="C48" s="6">
        <v>43832</v>
      </c>
      <c r="D48" s="6">
        <v>44012</v>
      </c>
    </row>
    <row r="49" spans="1:4" ht="25.5" x14ac:dyDescent="0.25">
      <c r="A49" s="4" t="s">
        <v>120</v>
      </c>
      <c r="B49" s="5" t="s">
        <v>74</v>
      </c>
      <c r="C49" s="6">
        <v>43832</v>
      </c>
      <c r="D49" s="6">
        <v>43949</v>
      </c>
    </row>
    <row r="50" spans="1:4" ht="25.5" x14ac:dyDescent="0.25">
      <c r="A50" s="4" t="s">
        <v>121</v>
      </c>
      <c r="B50" s="5" t="s">
        <v>74</v>
      </c>
      <c r="C50" s="6">
        <v>43832</v>
      </c>
      <c r="D50" s="6">
        <v>44012</v>
      </c>
    </row>
    <row r="51" spans="1:4" x14ac:dyDescent="0.25">
      <c r="A51" s="4" t="s">
        <v>122</v>
      </c>
      <c r="B51" s="7" t="s">
        <v>74</v>
      </c>
      <c r="C51" s="6">
        <v>43950</v>
      </c>
      <c r="D51" s="6">
        <v>44071</v>
      </c>
    </row>
    <row r="52" spans="1:4" x14ac:dyDescent="0.25">
      <c r="A52" s="4" t="s">
        <v>123</v>
      </c>
      <c r="B52" s="5" t="s">
        <v>74</v>
      </c>
      <c r="C52" s="6">
        <v>43832</v>
      </c>
      <c r="D52" s="6">
        <v>44012</v>
      </c>
    </row>
    <row r="53" spans="1:4" x14ac:dyDescent="0.25">
      <c r="A53" s="4" t="s">
        <v>124</v>
      </c>
      <c r="B53" s="5" t="s">
        <v>74</v>
      </c>
      <c r="C53" s="6">
        <v>43832</v>
      </c>
      <c r="D53" s="6">
        <v>44012</v>
      </c>
    </row>
    <row r="54" spans="1:4" x14ac:dyDescent="0.25">
      <c r="A54" s="4" t="s">
        <v>125</v>
      </c>
      <c r="B54" s="5" t="s">
        <v>74</v>
      </c>
      <c r="C54" s="6">
        <v>43831</v>
      </c>
      <c r="D54" s="6">
        <v>43949</v>
      </c>
    </row>
    <row r="55" spans="1:4" x14ac:dyDescent="0.25">
      <c r="A55" s="4" t="s">
        <v>126</v>
      </c>
      <c r="B55" s="5" t="s">
        <v>74</v>
      </c>
      <c r="C55" s="6">
        <v>43832</v>
      </c>
      <c r="D55" s="6">
        <v>44012</v>
      </c>
    </row>
    <row r="56" spans="1:4" x14ac:dyDescent="0.25">
      <c r="A56" s="4" t="s">
        <v>127</v>
      </c>
      <c r="B56" s="5" t="s">
        <v>74</v>
      </c>
      <c r="C56" s="6">
        <v>43832</v>
      </c>
      <c r="D56" s="6">
        <v>43949</v>
      </c>
    </row>
    <row r="57" spans="1:4" x14ac:dyDescent="0.25">
      <c r="A57" s="15" t="s">
        <v>128</v>
      </c>
      <c r="B57" s="5" t="s">
        <v>74</v>
      </c>
      <c r="C57" s="6">
        <v>44013</v>
      </c>
      <c r="D57" s="6">
        <v>44130</v>
      </c>
    </row>
    <row r="58" spans="1:4" ht="25.5" x14ac:dyDescent="0.25">
      <c r="A58" s="4" t="s">
        <v>129</v>
      </c>
      <c r="B58" s="7" t="s">
        <v>74</v>
      </c>
      <c r="C58" s="6">
        <v>43832</v>
      </c>
      <c r="D58" s="6">
        <v>44012</v>
      </c>
    </row>
    <row r="59" spans="1:4" x14ac:dyDescent="0.25">
      <c r="A59" s="4" t="s">
        <v>130</v>
      </c>
      <c r="B59" s="5" t="s">
        <v>74</v>
      </c>
      <c r="C59" s="6">
        <v>43832</v>
      </c>
      <c r="D59" s="6">
        <v>44012</v>
      </c>
    </row>
    <row r="60" spans="1:4" ht="25.5" x14ac:dyDescent="0.25">
      <c r="A60" s="4" t="s">
        <v>131</v>
      </c>
      <c r="B60" s="5" t="s">
        <v>74</v>
      </c>
      <c r="C60" s="6">
        <v>43832</v>
      </c>
      <c r="D60" s="6">
        <v>44012</v>
      </c>
    </row>
    <row r="61" spans="1:4" x14ac:dyDescent="0.25">
      <c r="A61" s="10" t="s">
        <v>132</v>
      </c>
      <c r="B61" s="7" t="s">
        <v>74</v>
      </c>
      <c r="C61" s="11">
        <v>43896</v>
      </c>
      <c r="D61" s="11">
        <v>44019</v>
      </c>
    </row>
    <row r="62" spans="1:4" ht="30" x14ac:dyDescent="0.25">
      <c r="A62" s="16" t="s">
        <v>133</v>
      </c>
      <c r="B62" s="17" t="s">
        <v>134</v>
      </c>
      <c r="C62" s="6">
        <v>43832</v>
      </c>
      <c r="D62" s="6">
        <v>43986</v>
      </c>
    </row>
    <row r="63" spans="1:4" ht="30" x14ac:dyDescent="0.25">
      <c r="A63" s="16" t="s">
        <v>135</v>
      </c>
      <c r="B63" s="17" t="s">
        <v>134</v>
      </c>
      <c r="C63" s="6">
        <v>43832</v>
      </c>
      <c r="D63" s="6">
        <v>44012</v>
      </c>
    </row>
    <row r="64" spans="1:4" ht="25.5" x14ac:dyDescent="0.25">
      <c r="A64" s="4" t="s">
        <v>136</v>
      </c>
      <c r="B64" s="7" t="s">
        <v>74</v>
      </c>
      <c r="C64" s="6">
        <v>43832</v>
      </c>
      <c r="D64" s="6">
        <v>44012</v>
      </c>
    </row>
    <row r="65" spans="1:4" ht="25.5" x14ac:dyDescent="0.25">
      <c r="A65" s="4" t="s">
        <v>137</v>
      </c>
      <c r="B65" s="5" t="s">
        <v>74</v>
      </c>
      <c r="C65" s="6">
        <v>43832</v>
      </c>
      <c r="D65" s="6">
        <v>43949</v>
      </c>
    </row>
    <row r="66" spans="1:4" ht="38.25" x14ac:dyDescent="0.25">
      <c r="A66" s="4" t="s">
        <v>138</v>
      </c>
      <c r="B66" s="5" t="s">
        <v>76</v>
      </c>
      <c r="C66" s="6">
        <v>43832</v>
      </c>
      <c r="D66" s="6">
        <v>44012</v>
      </c>
    </row>
    <row r="67" spans="1:4" ht="25.5" x14ac:dyDescent="0.25">
      <c r="A67" s="4" t="s">
        <v>139</v>
      </c>
      <c r="B67" s="7" t="s">
        <v>74</v>
      </c>
      <c r="C67" s="6">
        <v>43832</v>
      </c>
      <c r="D67" s="6">
        <v>44012</v>
      </c>
    </row>
    <row r="68" spans="1:4" ht="25.5" x14ac:dyDescent="0.25">
      <c r="A68" s="4" t="s">
        <v>140</v>
      </c>
      <c r="B68" s="5" t="s">
        <v>74</v>
      </c>
      <c r="C68" s="6">
        <v>43832</v>
      </c>
      <c r="D68" s="6">
        <v>44012</v>
      </c>
    </row>
    <row r="69" spans="1:4" x14ac:dyDescent="0.25">
      <c r="A69" s="4" t="s">
        <v>141</v>
      </c>
      <c r="B69" s="5" t="s">
        <v>74</v>
      </c>
      <c r="C69" s="6">
        <v>44013</v>
      </c>
      <c r="D69" s="6">
        <v>44085</v>
      </c>
    </row>
  </sheetData>
  <autoFilter ref="A1:D69" xr:uid="{00000000-0009-0000-0000-000006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2B7FEFF46F134CA805A290C2FD8993" ma:contentTypeVersion="2" ma:contentTypeDescription="Crear nuevo documento." ma:contentTypeScope="" ma:versionID="c9e971f780817cfaa03798ab65d29dd7">
  <xsd:schema xmlns:xsd="http://www.w3.org/2001/XMLSchema" xmlns:xs="http://www.w3.org/2001/XMLSchema" xmlns:p="http://schemas.microsoft.com/office/2006/metadata/properties" xmlns:ns2="dd6f24e8-c98f-40d7-b864-01725d258d22" targetNamespace="http://schemas.microsoft.com/office/2006/metadata/properties" ma:root="true" ma:fieldsID="2c08b3436ac0c06947068828fd3e2d0d" ns2:_="">
    <xsd:import namespace="dd6f24e8-c98f-40d7-b864-01725d258d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f24e8-c98f-40d7-b864-01725d258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CD7069-084C-441B-93AA-1CECA03BABE9}">
  <ds:schemaRefs>
    <ds:schemaRef ds:uri="http://schemas.microsoft.com/sharepoint/v3/contenttype/forms"/>
  </ds:schemaRefs>
</ds:datastoreItem>
</file>

<file path=customXml/itemProps2.xml><?xml version="1.0" encoding="utf-8"?>
<ds:datastoreItem xmlns:ds="http://schemas.openxmlformats.org/officeDocument/2006/customXml" ds:itemID="{D5D43007-65F7-4B4C-BA35-A18FB0F8F640}">
  <ds:schemaRefs>
    <ds:schemaRef ds:uri="http://schemas.microsoft.com/office/2006/metadata/properties"/>
    <ds:schemaRef ds:uri="http://purl.org/dc/terms/"/>
    <ds:schemaRef ds:uri="http://schemas.microsoft.com/office/infopath/2007/PartnerControls"/>
    <ds:schemaRef ds:uri="http://schemas.microsoft.com/office/2006/documentManagement/types"/>
    <ds:schemaRef ds:uri="http://www.w3.org/XML/1998/namespace"/>
    <ds:schemaRef ds:uri="dd6f24e8-c98f-40d7-b864-01725d258d22"/>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50D84DB4-CD28-4C0E-BFF6-1DCE3FF31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f24e8-c98f-40d7-b864-01725d258d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Criterios</vt:lpstr>
      <vt:lpstr>INSTRUCTIVO</vt:lpstr>
      <vt:lpstr>TALENTO HUMANO</vt:lpstr>
      <vt:lpstr>CALIFICACION DE COMPETENCIAS</vt:lpstr>
      <vt:lpstr>RIESGO DE AUDITORIA</vt:lpstr>
      <vt:lpstr>LISTAS</vt:lpstr>
      <vt:lpstr>ENTIDADES</vt:lpstr>
      <vt:lpstr>Criterios!Área_de_impresión</vt:lpstr>
      <vt:lpstr>INSTRUCTIVO!Área_de_impresión</vt:lpstr>
      <vt:lpstr>'TALENTO HUMANO'!Área_de_impresión</vt:lpstr>
      <vt:lpstr>DIRECCIONES</vt:lpstr>
      <vt:lpstr>MACROPROCESO_GESTIÓN_DE_INVERSION_Y_GASTO</vt:lpstr>
      <vt:lpstr>MACROPROCESO_GESTIÓN_FINANCIERA</vt:lpstr>
      <vt:lpstr>MACROPROCESO_GESTIÓN_PRESUPUESTAL</vt:lpstr>
      <vt:lpstr>Macroprocesos</vt:lpstr>
      <vt:lpstr>SUBDIRECCIONES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CONTRALORIA2019-15</dc:creator>
  <cp:lastModifiedBy>contrabog</cp:lastModifiedBy>
  <cp:lastPrinted>2022-10-18T14:45:04Z</cp:lastPrinted>
  <dcterms:created xsi:type="dcterms:W3CDTF">2014-04-16T13:57:00Z</dcterms:created>
  <dcterms:modified xsi:type="dcterms:W3CDTF">2023-06-29T16:38:04Z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8da109c5-77f1-4b46-a68a-2e6c5ea5cd12</vt:lpwstr>
  </property>
</Properties>
</file>